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itra.pavlovica\Desktop\Pedagogi_2017.,2018.,2019\UZ VK\"/>
    </mc:Choice>
  </mc:AlternateContent>
  <bookViews>
    <workbookView xWindow="0" yWindow="0" windowWidth="20490" windowHeight="7155"/>
  </bookViews>
  <sheets>
    <sheet name="nepieciesams" sheetId="5" r:id="rId1"/>
  </sheets>
  <definedNames>
    <definedName name="_xlnm.Print_Area" localSheetId="0">nepieciesams!$A$1:$M$78</definedName>
    <definedName name="_xlnm.Print_Titles" localSheetId="0">nepieciesams!$2:$3</definedName>
  </definedNames>
  <calcPr calcId="152511"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5" l="1"/>
  <c r="G31" i="5"/>
  <c r="J32" i="5"/>
  <c r="L31" i="5" l="1"/>
  <c r="K31" i="5"/>
  <c r="J31" i="5"/>
  <c r="L54" i="5" l="1"/>
  <c r="K63" i="5" l="1"/>
  <c r="F55" i="5"/>
  <c r="H10" i="5" l="1"/>
  <c r="G10" i="5"/>
  <c r="P10" i="5"/>
  <c r="H11" i="5"/>
  <c r="G11" i="5"/>
  <c r="P11" i="5"/>
  <c r="H9" i="5"/>
  <c r="G9" i="5"/>
  <c r="P9" i="5"/>
  <c r="H25" i="5"/>
  <c r="K23" i="5" l="1"/>
  <c r="L23" i="5"/>
  <c r="J23" i="5"/>
  <c r="J34" i="5" l="1"/>
  <c r="K34" i="5"/>
  <c r="L34" i="5"/>
  <c r="K30" i="5" l="1"/>
  <c r="K29" i="5" s="1"/>
  <c r="L30" i="5"/>
  <c r="L29" i="5" s="1"/>
  <c r="J30" i="5"/>
  <c r="J29" i="5" s="1"/>
  <c r="L63" i="5"/>
  <c r="J63" i="5"/>
  <c r="K60" i="5"/>
  <c r="L60" i="5"/>
  <c r="J60" i="5"/>
  <c r="L37" i="5"/>
  <c r="K37" i="5"/>
  <c r="J37" i="5"/>
  <c r="K35" i="5"/>
  <c r="L35" i="5"/>
  <c r="J35" i="5"/>
  <c r="C69" i="5" l="1"/>
  <c r="C68" i="5" s="1"/>
  <c r="D69" i="5"/>
  <c r="D68" i="5" s="1"/>
  <c r="B69" i="5"/>
  <c r="B68" i="5" s="1"/>
  <c r="L62" i="5" l="1"/>
  <c r="L61" i="5" s="1"/>
  <c r="K62" i="5"/>
  <c r="K61" i="5" s="1"/>
  <c r="J62" i="5"/>
  <c r="J61" i="5" s="1"/>
  <c r="H62" i="5"/>
  <c r="H61" i="5" s="1"/>
  <c r="G62" i="5"/>
  <c r="G61" i="5" s="1"/>
  <c r="F62" i="5"/>
  <c r="F61" i="5" s="1"/>
  <c r="L59" i="5"/>
  <c r="L58" i="5" s="1"/>
  <c r="K59" i="5"/>
  <c r="K58" i="5" s="1"/>
  <c r="J59" i="5"/>
  <c r="J58" i="5" s="1"/>
  <c r="H59" i="5"/>
  <c r="H58" i="5" s="1"/>
  <c r="G59" i="5"/>
  <c r="G58" i="5" s="1"/>
  <c r="F59" i="5"/>
  <c r="F58" i="5" s="1"/>
  <c r="H50" i="5"/>
  <c r="G50" i="5"/>
  <c r="G49" i="5" s="1"/>
  <c r="F50" i="5"/>
  <c r="F49" i="5" s="1"/>
  <c r="H49" i="5"/>
  <c r="H42" i="5"/>
  <c r="G42" i="5"/>
  <c r="F42" i="5"/>
  <c r="L36" i="5"/>
  <c r="K36" i="5"/>
  <c r="J36" i="5"/>
  <c r="H36" i="5"/>
  <c r="G36" i="5"/>
  <c r="F36" i="5"/>
  <c r="L33" i="5"/>
  <c r="K33" i="5"/>
  <c r="J33" i="5"/>
  <c r="H33" i="5"/>
  <c r="G33" i="5"/>
  <c r="F33" i="5"/>
  <c r="H29" i="5"/>
  <c r="G29" i="5"/>
  <c r="F29" i="5"/>
  <c r="H24" i="5"/>
  <c r="G24" i="5"/>
  <c r="F24" i="5"/>
  <c r="H16" i="5"/>
  <c r="G16" i="5"/>
  <c r="F16" i="5"/>
  <c r="K17" i="5"/>
  <c r="L17" i="5"/>
  <c r="K18" i="5"/>
  <c r="L18" i="5"/>
  <c r="K19" i="5"/>
  <c r="L19" i="5"/>
  <c r="K20" i="5"/>
  <c r="L20" i="5"/>
  <c r="J18" i="5"/>
  <c r="J19" i="5"/>
  <c r="J20" i="5"/>
  <c r="J17" i="5"/>
  <c r="J10" i="5"/>
  <c r="K10" i="5"/>
  <c r="L10" i="5"/>
  <c r="K9" i="5"/>
  <c r="L9" i="5"/>
  <c r="J9" i="5"/>
  <c r="K16" i="5" l="1"/>
  <c r="L16" i="5"/>
  <c r="J16" i="5"/>
  <c r="C50" i="5"/>
  <c r="C49" i="5" s="1"/>
  <c r="D50" i="5"/>
  <c r="D49" i="5" s="1"/>
  <c r="B50" i="5"/>
  <c r="B49" i="5" s="1"/>
  <c r="C46" i="5"/>
  <c r="C45" i="5" s="1"/>
  <c r="D46" i="5"/>
  <c r="D45" i="5" s="1"/>
  <c r="B46" i="5"/>
  <c r="B45" i="5" s="1"/>
  <c r="C42" i="5"/>
  <c r="D42" i="5"/>
  <c r="B42" i="5"/>
  <c r="C38" i="5"/>
  <c r="D38" i="5"/>
  <c r="B38" i="5"/>
  <c r="C36" i="5"/>
  <c r="D36" i="5"/>
  <c r="B36" i="5"/>
  <c r="C33" i="5"/>
  <c r="D33" i="5"/>
  <c r="B33" i="5"/>
  <c r="C29" i="5"/>
  <c r="D29" i="5"/>
  <c r="B29" i="5"/>
  <c r="C26" i="5"/>
  <c r="D26" i="5"/>
  <c r="B26" i="5"/>
  <c r="C24" i="5"/>
  <c r="D24" i="5"/>
  <c r="B24" i="5"/>
  <c r="C16" i="5"/>
  <c r="D16" i="5"/>
  <c r="B16" i="5"/>
  <c r="H12" i="5"/>
  <c r="L12" i="5" s="1"/>
  <c r="G12" i="5"/>
  <c r="K12" i="5" s="1"/>
  <c r="F12" i="5"/>
  <c r="J12" i="5" s="1"/>
  <c r="C8" i="5"/>
  <c r="C7" i="5" s="1"/>
  <c r="D8" i="5"/>
  <c r="D7" i="5" s="1"/>
  <c r="B8" i="5"/>
  <c r="B7" i="5" s="1"/>
  <c r="F11" i="5"/>
  <c r="C6" i="5" l="1"/>
  <c r="B6" i="5"/>
  <c r="B22" i="5"/>
  <c r="D6" i="5"/>
  <c r="J11" i="5"/>
  <c r="J8" i="5" s="1"/>
  <c r="J7" i="5" s="1"/>
  <c r="F8" i="5"/>
  <c r="F7" i="5" s="1"/>
  <c r="F6" i="5" s="1"/>
  <c r="K11" i="5"/>
  <c r="K8" i="5" s="1"/>
  <c r="K7" i="5" s="1"/>
  <c r="G8" i="5"/>
  <c r="G7" i="5" s="1"/>
  <c r="G6" i="5" s="1"/>
  <c r="H8" i="5"/>
  <c r="H7" i="5" s="1"/>
  <c r="H6" i="5" s="1"/>
  <c r="L11" i="5"/>
  <c r="L8" i="5" s="1"/>
  <c r="L7" i="5" s="1"/>
  <c r="K41" i="5"/>
  <c r="L41" i="5"/>
  <c r="J41" i="5"/>
  <c r="J39" i="5" l="1"/>
  <c r="K39" i="5"/>
  <c r="L39" i="5"/>
  <c r="G40" i="5"/>
  <c r="G38" i="5" s="1"/>
  <c r="H40" i="5"/>
  <c r="H38" i="5" s="1"/>
  <c r="F40" i="5"/>
  <c r="F38" i="5" s="1"/>
  <c r="G28" i="5"/>
  <c r="G26" i="5" s="1"/>
  <c r="H28" i="5"/>
  <c r="H26" i="5" s="1"/>
  <c r="F28" i="5"/>
  <c r="F26" i="5" s="1"/>
  <c r="F22" i="5" s="1"/>
  <c r="G22" i="5" l="1"/>
  <c r="H22" i="5"/>
  <c r="L28" i="5"/>
  <c r="K28" i="5"/>
  <c r="J28" i="5"/>
  <c r="L27" i="5"/>
  <c r="K27" i="5"/>
  <c r="J27" i="5"/>
  <c r="J26" i="5" l="1"/>
  <c r="K26" i="5"/>
  <c r="L26" i="5"/>
  <c r="F56" i="5"/>
  <c r="G56" i="5"/>
  <c r="H56" i="5"/>
  <c r="L53" i="5"/>
  <c r="C59" i="5"/>
  <c r="C58" i="5" s="1"/>
  <c r="D59" i="5"/>
  <c r="D58" i="5" s="1"/>
  <c r="B59" i="5"/>
  <c r="B58" i="5" s="1"/>
  <c r="C62" i="5"/>
  <c r="C61" i="5" s="1"/>
  <c r="D62" i="5"/>
  <c r="D61" i="5" s="1"/>
  <c r="B62" i="5"/>
  <c r="B61" i="5" s="1"/>
  <c r="H55" i="5" l="1"/>
  <c r="G55" i="5"/>
  <c r="K54" i="5"/>
  <c r="K53" i="5" s="1"/>
  <c r="J54" i="5"/>
  <c r="J53" i="5" s="1"/>
  <c r="D54" i="5"/>
  <c r="C54" i="5"/>
  <c r="B54" i="5"/>
  <c r="G57" i="5"/>
  <c r="H57" i="5"/>
  <c r="F57" i="5"/>
  <c r="F54" i="5" s="1"/>
  <c r="F53" i="5" s="1"/>
  <c r="K52" i="5"/>
  <c r="L52" i="5"/>
  <c r="J52" i="5"/>
  <c r="L51" i="5"/>
  <c r="K51" i="5"/>
  <c r="K50" i="5" s="1"/>
  <c r="K49" i="5" s="1"/>
  <c r="J51" i="5"/>
  <c r="K47" i="5"/>
  <c r="L47" i="5"/>
  <c r="J47" i="5"/>
  <c r="L50" i="5" l="1"/>
  <c r="L49" i="5" s="1"/>
  <c r="G54" i="5"/>
  <c r="G53" i="5" s="1"/>
  <c r="J50" i="5"/>
  <c r="J49" i="5" s="1"/>
  <c r="H54" i="5"/>
  <c r="H53" i="5" s="1"/>
  <c r="J48" i="5"/>
  <c r="J46" i="5" s="1"/>
  <c r="J45" i="5" s="1"/>
  <c r="F46" i="5"/>
  <c r="F45" i="5" s="1"/>
  <c r="F4" i="5" s="1"/>
  <c r="F5" i="5" s="1"/>
  <c r="L48" i="5"/>
  <c r="L46" i="5" s="1"/>
  <c r="L45" i="5" s="1"/>
  <c r="H46" i="5"/>
  <c r="H45" i="5" s="1"/>
  <c r="K48" i="5"/>
  <c r="K46" i="5" s="1"/>
  <c r="K45" i="5" s="1"/>
  <c r="G46" i="5"/>
  <c r="G45" i="5" s="1"/>
  <c r="L40" i="5"/>
  <c r="L38" i="5" s="1"/>
  <c r="K40" i="5"/>
  <c r="K38" i="5" s="1"/>
  <c r="J40" i="5"/>
  <c r="J38" i="5" s="1"/>
  <c r="L25" i="5"/>
  <c r="L24" i="5" s="1"/>
  <c r="K25" i="5"/>
  <c r="K24" i="5" s="1"/>
  <c r="K22" i="5" s="1"/>
  <c r="J25" i="5"/>
  <c r="J24" i="5" s="1"/>
  <c r="H4" i="5" l="1"/>
  <c r="H5" i="5" s="1"/>
  <c r="L22" i="5"/>
  <c r="G4" i="5"/>
  <c r="G5" i="5" s="1"/>
  <c r="J22" i="5"/>
  <c r="K21" i="5"/>
  <c r="K6" i="5" s="1"/>
  <c r="L21" i="5"/>
  <c r="L6" i="5" s="1"/>
  <c r="J21" i="5"/>
  <c r="J6" i="5" s="1"/>
  <c r="K43" i="5"/>
  <c r="L43" i="5"/>
  <c r="K44" i="5"/>
  <c r="L44" i="5"/>
  <c r="J44" i="5"/>
  <c r="J43" i="5"/>
  <c r="C22" i="5"/>
  <c r="D22" i="5"/>
  <c r="K4" i="5" l="1"/>
  <c r="K5" i="5" s="1"/>
  <c r="K42" i="5"/>
  <c r="J42" i="5"/>
  <c r="J4" i="5" s="1"/>
  <c r="J5" i="5" s="1"/>
  <c r="L42" i="5"/>
  <c r="L4" i="5" s="1"/>
  <c r="L5" i="5" s="1"/>
  <c r="D53" i="5"/>
  <c r="D4" i="5" s="1"/>
  <c r="D5" i="5" s="1"/>
  <c r="B53" i="5"/>
  <c r="B4" i="5" s="1"/>
  <c r="B5" i="5" s="1"/>
  <c r="C53" i="5"/>
  <c r="C4" i="5" s="1"/>
  <c r="C5" i="5" s="1"/>
  <c r="C73" i="5" l="1"/>
  <c r="B73" i="5"/>
  <c r="D73" i="5"/>
</calcChain>
</file>

<file path=xl/comments1.xml><?xml version="1.0" encoding="utf-8"?>
<comments xmlns="http://schemas.openxmlformats.org/spreadsheetml/2006/main">
  <authors>
    <author>Initra Pavloviča</author>
  </authors>
  <commentList>
    <comment ref="N9" authorId="0" shapeId="0">
      <text>
        <r>
          <rPr>
            <b/>
            <sz val="9"/>
            <color indexed="81"/>
            <rFont val="Tahoma"/>
            <family val="2"/>
            <charset val="186"/>
          </rPr>
          <t>Initra Pavloviča:</t>
        </r>
        <r>
          <rPr>
            <sz val="9"/>
            <color indexed="81"/>
            <rFont val="Tahoma"/>
            <family val="2"/>
            <charset val="186"/>
          </rPr>
          <t xml:space="preserve">
IS lielās ar visām kval.</t>
        </r>
      </text>
    </comment>
    <comment ref="O9" authorId="0" shapeId="0">
      <text>
        <r>
          <rPr>
            <b/>
            <sz val="9"/>
            <color indexed="81"/>
            <rFont val="Tahoma"/>
            <family val="2"/>
            <charset val="186"/>
          </rPr>
          <t>Initra Pavloviča:</t>
        </r>
        <r>
          <rPr>
            <sz val="9"/>
            <color indexed="81"/>
            <rFont val="Tahoma"/>
            <family val="2"/>
            <charset val="186"/>
          </rPr>
          <t xml:space="preserve">
IS mazās</t>
        </r>
      </text>
    </comment>
    <comment ref="N10" authorId="0" shapeId="0">
      <text>
        <r>
          <rPr>
            <b/>
            <sz val="9"/>
            <color indexed="81"/>
            <rFont val="Tahoma"/>
            <family val="2"/>
            <charset val="186"/>
          </rPr>
          <t>Initra Pavloviča:</t>
        </r>
        <r>
          <rPr>
            <sz val="9"/>
            <color indexed="81"/>
            <rFont val="Tahoma"/>
            <family val="2"/>
            <charset val="186"/>
          </rPr>
          <t xml:space="preserve">
Spec grupas</t>
        </r>
      </text>
    </comment>
    <comment ref="O10" authorId="0" shapeId="0">
      <text>
        <r>
          <rPr>
            <b/>
            <sz val="9"/>
            <color indexed="81"/>
            <rFont val="Tahoma"/>
            <family val="2"/>
            <charset val="186"/>
          </rPr>
          <t>Initra Pavloviča:</t>
        </r>
        <r>
          <rPr>
            <sz val="9"/>
            <color indexed="81"/>
            <rFont val="Tahoma"/>
            <family val="2"/>
            <charset val="186"/>
          </rPr>
          <t xml:space="preserve">
SPII</t>
        </r>
      </text>
    </comment>
    <comment ref="N11" authorId="0" shapeId="0">
      <text>
        <r>
          <rPr>
            <b/>
            <sz val="9"/>
            <color indexed="81"/>
            <rFont val="Tahoma"/>
            <family val="2"/>
            <charset val="186"/>
          </rPr>
          <t>Initra Pavloviča:</t>
        </r>
        <r>
          <rPr>
            <sz val="9"/>
            <color indexed="81"/>
            <rFont val="Tahoma"/>
            <family val="2"/>
            <charset val="186"/>
          </rPr>
          <t xml:space="preserve">
SIS_ARC</t>
        </r>
      </text>
    </comment>
    <comment ref="O11" authorId="0" shapeId="0">
      <text>
        <r>
          <rPr>
            <b/>
            <sz val="9"/>
            <color indexed="81"/>
            <rFont val="Tahoma"/>
            <family val="2"/>
            <charset val="186"/>
          </rPr>
          <t>Initra Pavloviča:</t>
        </r>
        <r>
          <rPr>
            <sz val="9"/>
            <color indexed="81"/>
            <rFont val="Tahoma"/>
            <family val="2"/>
            <charset val="186"/>
          </rPr>
          <t xml:space="preserve">
SIS-AC</t>
        </r>
      </text>
    </comment>
  </commentList>
</comments>
</file>

<file path=xl/sharedStrings.xml><?xml version="1.0" encoding="utf-8"?>
<sst xmlns="http://schemas.openxmlformats.org/spreadsheetml/2006/main" count="95" uniqueCount="58">
  <si>
    <t>Apstiprināts valsts budžeta bāzē</t>
  </si>
  <si>
    <t>2017. gads</t>
  </si>
  <si>
    <t>2018. gads</t>
  </si>
  <si>
    <t>2019. gads</t>
  </si>
  <si>
    <t>Programma 01.00.00 "Mērķdotācijas izglītības pasākumiem"</t>
  </si>
  <si>
    <t>Programma 05.00.00 "Mērķdotācijas pašvaldībām – pašvaldību izglītības iestāžu pedagogu darba samaksai un valsts sociālās apdrošināšanas obligātajām iemaksām"</t>
  </si>
  <si>
    <t>Speciālās izglītības iestādes</t>
  </si>
  <si>
    <t>Profesionālās izglītības iestādes</t>
  </si>
  <si>
    <t>Interešu izglītība</t>
  </si>
  <si>
    <t>Programma 10.00.00 "Mērķdotācijas pašvaldībām – pašvaldību izglītības iestādēs bērnu no piecu gadu vecuma izglītošanā nodarbināto pedagogu darba samaksai un valsts sociālās apdrošināšanas obligātajām iemaksām"</t>
  </si>
  <si>
    <t>Apakšprogramma 01.03.00 “Sociālās korekcijas izglītības iestāde”</t>
  </si>
  <si>
    <t>Apakšprogramma 01.05.00 “Dotācija privātajām mācību iestādēm”</t>
  </si>
  <si>
    <t>Apakšprogramma 02.01.00 “Profesionālās izglītības programmu īstenošana”</t>
  </si>
  <si>
    <t>Apakšprogramma 09.10.00 “Murjāņu sporta ģimnāzija”</t>
  </si>
  <si>
    <t>Apakšprogramma 09.19.00 “Finansējums profesionālās ievirzes sporta izglītības programmu pedagogu darba samaksai un valsts sociālās apdrošināšanas obligātajām iemaksām”</t>
  </si>
  <si>
    <t>Pamata un vispārējās vidējās izglītības iestādes</t>
  </si>
  <si>
    <t>62.resors "Mērķdotācijas pašvaldībām"</t>
  </si>
  <si>
    <t>pedagogu darba samaksai un VSAOI</t>
  </si>
  <si>
    <t>pārējie izdevumi</t>
  </si>
  <si>
    <t>15.resors "Izglītības un zinātnes ministrija"</t>
  </si>
  <si>
    <t>18.resors "Labklājības ministrija"</t>
  </si>
  <si>
    <t>Apakšprogramma 05.37.00. "Sociālās integrācijas valsts aģentūras administrēšana un profesionālās un sociālās rehabilitācijas pakalpojumu nodrošināšana"</t>
  </si>
  <si>
    <t>19.resors "Tieslietu ministrija"</t>
  </si>
  <si>
    <t>Apakšprogramma 04.01.00. "Ieslodzījuma vietas"</t>
  </si>
  <si>
    <t>22.resors "Kultūras ministrija"</t>
  </si>
  <si>
    <t>Programma 20.00.00. "Kultūrizglītība"</t>
  </si>
  <si>
    <t>t.sk.pedagogu darba samaksai un VSAOI</t>
  </si>
  <si>
    <t>Apakšprogramma 03.01.00 “Augstskolas"</t>
  </si>
  <si>
    <t>Apakšprogramma 03.11.00 “Koledžas"</t>
  </si>
  <si>
    <t>29.resors "Veselības ministrija"</t>
  </si>
  <si>
    <t>Apakšprogramma 02.03.00. "Augstākā medicīnas izglītība"</t>
  </si>
  <si>
    <t>Apakšprogramma 22.02.00. "Augstākā izglītība"</t>
  </si>
  <si>
    <t>16.resors "Zemkopības ministrija"</t>
  </si>
  <si>
    <t>SPII</t>
  </si>
  <si>
    <t>IS</t>
  </si>
  <si>
    <t>SIS &amp; ARC</t>
  </si>
  <si>
    <t>KM augstskolām</t>
  </si>
  <si>
    <t>14. "Iekšlietu ministrija"</t>
  </si>
  <si>
    <t>Apakšprogramma 06.01.00. "Valsts policija"</t>
  </si>
  <si>
    <t>Apakšprogramma 07.00.00. "Ugunsdrošība, glābšana un civilā aizsardzība"</t>
  </si>
  <si>
    <t>Apakšprogramma 01.08.00 “Vispārējās izglītības atbalsta pasākumi”</t>
  </si>
  <si>
    <t>Kopā</t>
  </si>
  <si>
    <t>FM</t>
  </si>
  <si>
    <t>IZM</t>
  </si>
  <si>
    <t>Finansējums pedagogu darba samaksas modeļa ieviešanai</t>
  </si>
  <si>
    <t>Resori / programmas (apakšprogrammas)</t>
  </si>
  <si>
    <t xml:space="preserve">Nepieciešamais finansējums
</t>
  </si>
  <si>
    <t>Papildu nepieciešamais finansējums
pret apstiprināto attiecīgajā gadā</t>
  </si>
  <si>
    <t>Pavisam kopā</t>
  </si>
  <si>
    <r>
      <rPr>
        <b/>
        <sz val="11"/>
        <color theme="1"/>
        <rFont val="Times New Roman"/>
        <family val="1"/>
        <charset val="186"/>
      </rPr>
      <t xml:space="preserve">Kopā </t>
    </r>
    <r>
      <rPr>
        <b/>
        <sz val="11"/>
        <color theme="1"/>
        <rFont val="Franklin Gothic Book"/>
        <family val="2"/>
        <charset val="186"/>
      </rPr>
      <t>FM, t.sk</t>
    </r>
  </si>
  <si>
    <t xml:space="preserve">uzturēšanas izdevumu samazinājums, 2017.gadā nodrošinot tos 93% apmērā no MK noteikumos noteiktā minimuma </t>
  </si>
  <si>
    <t>Informācija par papildu nepieciešamo finansējumus pedagogu darba samaksas reformai</t>
  </si>
  <si>
    <t>*Augstskolām un koledžām finansējums plānots 2017.gada līmenī</t>
  </si>
  <si>
    <r>
      <t xml:space="preserve">starpība </t>
    </r>
    <r>
      <rPr>
        <i/>
        <sz val="11"/>
        <rFont val="Franklin Gothic Book"/>
        <family val="2"/>
        <charset val="186"/>
      </rPr>
      <t>(pieejamais - nepieciešamais)</t>
    </r>
    <r>
      <rPr>
        <b/>
        <i/>
        <sz val="11"/>
        <rFont val="Franklin Gothic Book"/>
        <family val="2"/>
        <charset val="186"/>
      </rPr>
      <t>**</t>
    </r>
  </si>
  <si>
    <t>**- 05.07.2016 MK prot. Nr.33 35 § 8.punkts "Par papildu nepieciešamo finansējumu 2017.gadā 4 521 704 EUR apmērā, 2018.gadā 9 823 158 EUR apmērā, 2019.gadā 13 473 884 EUR apmērā lemt valsts 2017.gada budžeta projekta sagatavošanas procesā."</t>
  </si>
  <si>
    <r>
      <t xml:space="preserve">**- 16.08.2016 MK prot. Nr.40 59 § 2.punkts "Atbalstīt finanšu ministres vadītās darba grupas budžeta sagatavošanai (turpmāk – darba grupa) izvirzītos priekšlikumus par atbalstu iesniegtajām jaunajām politikas iniciatīvām un citiem prioritārajiem pasākumiem, tai skaitā neatkarīgajām institūcijām, saskaņā ar informatīvā ziņojuma 1. un 2.pielikumu."
</t>
    </r>
    <r>
      <rPr>
        <i/>
        <sz val="12"/>
        <color theme="1"/>
        <rFont val="Times New Roman"/>
        <family val="1"/>
        <charset val="186"/>
      </rPr>
      <t>(t.i. atbalstītais papildu finansējums Pedagogu darba samaksas jaunā modeļa ieviešanai 2017.gadā 4 521 704 euro, 2018.gadā 4 521 704 euro, 2019.gadā 4 521 704 euro.)</t>
    </r>
  </si>
  <si>
    <r>
      <t xml:space="preserve">**- 16.08.2016 MK prot. Nr.40 59 § 18.punkts " Jautājumu par papildu finansējuma apjomu 2018. un turpmākajos gados Izglītības uz zinātnes ministrijai jaunā pedagogu darba samaksas modeļa ieviešanai skatīt, sagatavojot likumprojektu "Par valsts budžetu 2018 .gadam" un likumprojektu "Par vidēja termiņa budžeta ietvaru 2018., 2019. un 2020.gadam". " 
</t>
    </r>
    <r>
      <rPr>
        <i/>
        <sz val="12"/>
        <color theme="1"/>
        <rFont val="Times New Roman"/>
        <family val="1"/>
        <charset val="186"/>
      </rPr>
      <t>(t.i. jautājumu par papildu finansējuma apjomu pedagogu darba samaksas jaunā modeļa ieviešanai, 2018.gadā 9 823 158 euro - 4 521 704 euro = 5 301 454 euro, 2019.gadā 13 473 884 euro  - 4 521 704 euro = 8 952 180 euro.)</t>
    </r>
  </si>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</sst>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color theme="1"/>
      <name val="Times New Roman"/>
      <family val="2"/>
      <charset val="186"/>
    </font>
    <font>
      <sz val="11"/>
      <color theme="1"/>
      <name val="Franklin Gothic Medium"/>
      <family val="2"/>
      <charset val="186"/>
    </font>
    <font>
      <sz val="11"/>
      <color theme="1"/>
      <name val="Franklin Gothic Book"/>
      <family val="2"/>
      <charset val="186"/>
    </font>
    <font>
      <sz val="11"/>
      <color theme="1"/>
      <name val="Franklin Gothic Book"/>
      <family val="2"/>
      <charset val="186"/>
    </font>
    <font>
      <b/>
      <sz val="11"/>
      <color theme="1"/>
      <name val="Franklin Gothic Book"/>
      <family val="2"/>
      <charset val="186"/>
    </font>
    <font>
      <b/>
      <sz val="11"/>
      <color theme="1"/>
      <name val="Franklin Gothic Medium"/>
      <family val="2"/>
      <charset val="186"/>
    </font>
    <font>
      <b/>
      <sz val="11"/>
      <color theme="1"/>
      <name val="Franklin Gothic Book"/>
      <family val="2"/>
      <charset val="186"/>
    </font>
    <font>
      <i/>
      <sz val="10"/>
      <color theme="1"/>
      <name val="Franklin Gothic Medium"/>
      <family val="2"/>
      <charset val="186"/>
    </font>
    <font>
      <i/>
      <sz val="10"/>
      <color theme="1"/>
      <name val="Franklin Gothic Book"/>
      <family val="2"/>
      <charset val="186"/>
    </font>
    <font>
      <i/>
      <sz val="11"/>
      <color theme="1"/>
      <name val="Franklin Gothic Book"/>
      <family val="2"/>
      <charset val="186"/>
    </font>
    <font>
      <i/>
      <sz val="10"/>
      <name val="Franklin Gothic Medium"/>
      <family val="2"/>
      <charset val="186"/>
    </font>
    <font>
      <sz val="11"/>
      <name val="Franklin Gothic Medium"/>
      <family val="2"/>
      <charset val="186"/>
    </font>
    <font>
      <i/>
      <sz val="11"/>
      <color rgb="FF0070C0"/>
      <name val="Franklin Gothic Book"/>
      <family val="2"/>
      <charset val="186"/>
    </font>
    <font>
      <i/>
      <sz val="11"/>
      <color theme="1"/>
      <name val="Franklin Gothic Medium"/>
      <family val="2"/>
      <charset val="186"/>
    </font>
    <font>
      <sz val="10"/>
      <name val="Arial"/>
      <family val="2"/>
      <charset val="186"/>
    </font>
    <font>
      <b/>
      <sz val="12"/>
      <color theme="1"/>
      <name val="Franklin Gothic Medium"/>
      <family val="2"/>
      <charset val="186"/>
    </font>
    <font>
      <i/>
      <sz val="11"/>
      <name val="Franklin Gothic Book"/>
      <family val="2"/>
      <charset val="186"/>
    </font>
    <font>
      <i/>
      <sz val="12"/>
      <color theme="1"/>
      <name val="Times New Roman"/>
      <family val="1"/>
      <charset val="186"/>
    </font>
    <font>
      <b/>
      <sz val="11"/>
      <name val="Franklin Gothic Medium"/>
      <family val="2"/>
      <charset val="186"/>
    </font>
    <font>
      <sz val="12"/>
      <color theme="1"/>
      <name val="Times New Roman"/>
      <family val="1"/>
      <charset val="186"/>
    </font>
    <font>
      <sz val="12"/>
      <color theme="1"/>
      <name val="Franklin Gothic Medium"/>
      <family val="2"/>
      <charset val="186"/>
    </font>
    <font>
      <b/>
      <i/>
      <sz val="12"/>
      <name val="Franklin Gothic Book"/>
      <family val="2"/>
      <charset val="186"/>
    </font>
    <font>
      <b/>
      <i/>
      <sz val="11"/>
      <name val="Franklin Gothic Book"/>
      <family val="2"/>
      <charset val="186"/>
    </font>
    <font>
      <b/>
      <sz val="11"/>
      <color theme="1"/>
      <name val="Times New Roman"/>
      <family val="1"/>
      <charset val="186"/>
    </font>
    <font>
      <i/>
      <sz val="12"/>
      <color theme="1"/>
      <name val="Franklin Gothic Medium"/>
      <family val="2"/>
      <charset val="186"/>
    </font>
    <font>
      <b/>
      <sz val="14"/>
      <color rgb="FFFF0000"/>
      <name val="Franklin Gothic Medium"/>
      <family val="2"/>
      <charset val="186"/>
    </font>
    <font>
      <b/>
      <sz val="14"/>
      <color theme="1"/>
      <name val="Franklin Gothic Book"/>
      <family val="2"/>
      <charset val="186"/>
    </font>
    <font>
      <i/>
      <sz val="10"/>
      <color rgb="FF0070C0"/>
      <name val="Franklin Gothic Medium"/>
      <family val="2"/>
      <charset val="186"/>
    </font>
    <font>
      <b/>
      <sz val="11"/>
      <color rgb="FF0070C0"/>
      <name val="Franklin Gothic Medium"/>
      <family val="2"/>
      <charset val="186"/>
    </font>
    <font>
      <sz val="9"/>
      <color indexed="81"/>
      <name val="Tahoma"/>
      <family val="2"/>
      <charset val="186"/>
    </font>
    <font>
      <b/>
      <sz val="9"/>
      <color indexed="81"/>
      <name val="Tahoma"/>
      <family val="2"/>
      <charset val="186"/>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2">
    <xf numFmtId="0" fontId="0" fillId="0" borderId="0"/>
    <xf numFmtId="0" fontId="14" fillId="0" borderId="0" applyBorder="0"/>
  </cellStyleXfs>
  <cellXfs count="97">
    <xf numFmtId="0" fontId="0" fillId="0" borderId="0" xfId="0"/>
    <xf numFmtId="0" fontId="2" fillId="0" borderId="0" xfId="0" applyFont="1" applyFill="1" applyBorder="1" applyAlignment="1">
      <alignment vertical="center" wrapText="1"/>
    </xf>
    <xf numFmtId="0" fontId="2" fillId="0" borderId="0" xfId="0" applyFont="1" applyBorder="1" applyAlignment="1">
      <alignment vertical="center" wrapText="1"/>
    </xf>
    <xf numFmtId="3" fontId="2" fillId="0" borderId="0" xfId="0" applyNumberFormat="1" applyFont="1" applyBorder="1" applyAlignment="1">
      <alignment vertical="center" wrapText="1"/>
    </xf>
    <xf numFmtId="3" fontId="5" fillId="2" borderId="1" xfId="0" applyNumberFormat="1" applyFont="1" applyFill="1" applyBorder="1" applyAlignment="1">
      <alignment horizontal="right" wrapText="1"/>
    </xf>
    <xf numFmtId="0" fontId="6" fillId="0" borderId="0" xfId="0" applyFont="1" applyFill="1" applyBorder="1" applyAlignment="1">
      <alignment wrapText="1"/>
    </xf>
    <xf numFmtId="0" fontId="1" fillId="3" borderId="1" xfId="0" applyFont="1" applyFill="1" applyBorder="1" applyAlignment="1">
      <alignment horizontal="justify" wrapText="1"/>
    </xf>
    <xf numFmtId="3" fontId="1" fillId="3" borderId="1" xfId="0" applyNumberFormat="1" applyFont="1" applyFill="1" applyBorder="1" applyAlignment="1">
      <alignment wrapText="1"/>
    </xf>
    <xf numFmtId="0" fontId="2" fillId="0" borderId="0" xfId="0" applyFont="1" applyFill="1" applyBorder="1" applyAlignment="1">
      <alignment wrapText="1"/>
    </xf>
    <xf numFmtId="0" fontId="1" fillId="0" borderId="1" xfId="0" applyFont="1" applyBorder="1" applyAlignment="1">
      <alignment horizontal="left" wrapText="1"/>
    </xf>
    <xf numFmtId="3" fontId="1" fillId="0" borderId="1" xfId="0" applyNumberFormat="1" applyFont="1" applyBorder="1" applyAlignment="1">
      <alignment horizontal="center" wrapText="1"/>
    </xf>
    <xf numFmtId="0" fontId="7" fillId="0" borderId="1" xfId="0" applyFont="1" applyBorder="1" applyAlignment="1">
      <alignment horizontal="right" wrapText="1"/>
    </xf>
    <xf numFmtId="3" fontId="7" fillId="0" borderId="1" xfId="0" applyNumberFormat="1" applyFont="1" applyBorder="1" applyAlignment="1">
      <alignment horizontal="right" wrapText="1"/>
    </xf>
    <xf numFmtId="0" fontId="8" fillId="0" borderId="0" xfId="0" applyFont="1" applyFill="1" applyBorder="1" applyAlignment="1">
      <alignment horizontal="right" wrapText="1"/>
    </xf>
    <xf numFmtId="3" fontId="1" fillId="3" borderId="1" xfId="0" applyNumberFormat="1" applyFont="1" applyFill="1" applyBorder="1" applyAlignment="1">
      <alignment horizontal="right" wrapText="1"/>
    </xf>
    <xf numFmtId="0" fontId="9" fillId="0" borderId="0" xfId="0" applyFont="1" applyFill="1" applyBorder="1" applyAlignment="1">
      <alignment wrapText="1"/>
    </xf>
    <xf numFmtId="0" fontId="1" fillId="0" borderId="1" xfId="0" applyFont="1" applyFill="1" applyBorder="1" applyAlignment="1">
      <alignment horizontal="justify" wrapText="1"/>
    </xf>
    <xf numFmtId="3" fontId="7" fillId="0" borderId="1" xfId="0" applyNumberFormat="1" applyFont="1" applyFill="1" applyBorder="1" applyAlignment="1">
      <alignment horizontal="right" wrapText="1"/>
    </xf>
    <xf numFmtId="3" fontId="1" fillId="0" borderId="1" xfId="0" applyNumberFormat="1" applyFont="1" applyFill="1" applyBorder="1" applyAlignment="1">
      <alignment horizontal="center" wrapText="1"/>
    </xf>
    <xf numFmtId="0" fontId="1" fillId="0" borderId="1" xfId="0" applyFont="1" applyFill="1" applyBorder="1" applyAlignment="1">
      <alignment horizontal="center" vertical="center" wrapText="1"/>
    </xf>
    <xf numFmtId="3" fontId="10" fillId="0" borderId="1" xfId="0" applyNumberFormat="1" applyFont="1" applyFill="1" applyBorder="1" applyAlignment="1">
      <alignment horizontal="right" wrapText="1"/>
    </xf>
    <xf numFmtId="0" fontId="12" fillId="0" borderId="0" xfId="0" applyFont="1" applyFill="1" applyBorder="1" applyAlignment="1">
      <alignment wrapText="1"/>
    </xf>
    <xf numFmtId="0" fontId="7" fillId="0" borderId="1" xfId="0" applyFont="1" applyFill="1" applyBorder="1" applyAlignment="1">
      <alignment horizontal="right" wrapText="1"/>
    </xf>
    <xf numFmtId="0" fontId="1" fillId="0" borderId="1" xfId="0" applyFont="1" applyFill="1" applyBorder="1" applyAlignment="1">
      <alignment horizontal="left" wrapText="1"/>
    </xf>
    <xf numFmtId="0" fontId="1" fillId="0" borderId="4" xfId="0" applyFont="1" applyFill="1" applyBorder="1" applyAlignment="1">
      <alignment horizontal="center" vertical="center" wrapText="1"/>
    </xf>
    <xf numFmtId="3" fontId="7" fillId="0" borderId="4" xfId="0" applyNumberFormat="1" applyFont="1" applyFill="1" applyBorder="1" applyAlignment="1">
      <alignment horizontal="right" wrapText="1"/>
    </xf>
    <xf numFmtId="3" fontId="1" fillId="0" borderId="4" xfId="0" applyNumberFormat="1" applyFont="1" applyFill="1" applyBorder="1" applyAlignment="1">
      <alignment horizontal="center" wrapText="1"/>
    </xf>
    <xf numFmtId="3" fontId="1" fillId="3" borderId="4" xfId="0" applyNumberFormat="1" applyFont="1" applyFill="1" applyBorder="1" applyAlignment="1">
      <alignment horizontal="right" wrapText="1"/>
    </xf>
    <xf numFmtId="3" fontId="7" fillId="0" borderId="4" xfId="0" applyNumberFormat="1" applyFont="1" applyBorder="1" applyAlignment="1">
      <alignment horizontal="right" wrapText="1"/>
    </xf>
    <xf numFmtId="3" fontId="2" fillId="0" borderId="3" xfId="0" applyNumberFormat="1" applyFont="1" applyFill="1" applyBorder="1" applyAlignment="1">
      <alignment horizontal="center" vertical="center" wrapText="1"/>
    </xf>
    <xf numFmtId="3" fontId="5" fillId="0" borderId="3" xfId="0" applyNumberFormat="1" applyFont="1" applyFill="1" applyBorder="1" applyAlignment="1">
      <alignment horizontal="right" wrapText="1"/>
    </xf>
    <xf numFmtId="3" fontId="2" fillId="0" borderId="3" xfId="0" applyNumberFormat="1" applyFont="1" applyFill="1" applyBorder="1" applyAlignment="1">
      <alignment wrapText="1"/>
    </xf>
    <xf numFmtId="3" fontId="2" fillId="0" borderId="3" xfId="0" applyNumberFormat="1" applyFont="1" applyFill="1" applyBorder="1" applyAlignment="1">
      <alignment horizontal="center" wrapText="1"/>
    </xf>
    <xf numFmtId="3" fontId="9" fillId="0" borderId="3" xfId="0" applyNumberFormat="1" applyFont="1" applyFill="1" applyBorder="1" applyAlignment="1">
      <alignment horizontal="center" wrapText="1"/>
    </xf>
    <xf numFmtId="3" fontId="8" fillId="0" borderId="3" xfId="0" applyNumberFormat="1" applyFont="1" applyFill="1" applyBorder="1" applyAlignment="1">
      <alignment horizontal="right" wrapText="1"/>
    </xf>
    <xf numFmtId="3" fontId="11" fillId="0" borderId="1" xfId="0" applyNumberFormat="1" applyFont="1" applyFill="1" applyBorder="1" applyAlignment="1">
      <alignment horizontal="center" wrapText="1"/>
    </xf>
    <xf numFmtId="0" fontId="2" fillId="0" borderId="0" xfId="0" applyFont="1" applyBorder="1" applyAlignment="1">
      <alignment wrapText="1"/>
    </xf>
    <xf numFmtId="3" fontId="2" fillId="0" borderId="0" xfId="0" applyNumberFormat="1" applyFont="1" applyBorder="1" applyAlignment="1">
      <alignment wrapText="1"/>
    </xf>
    <xf numFmtId="0" fontId="7" fillId="0" borderId="2" xfId="0" applyFont="1" applyBorder="1" applyAlignment="1">
      <alignment horizontal="right" wrapText="1"/>
    </xf>
    <xf numFmtId="3" fontId="13" fillId="0" borderId="1" xfId="0" applyNumberFormat="1" applyFont="1" applyBorder="1" applyAlignment="1">
      <alignment horizontal="center" wrapText="1"/>
    </xf>
    <xf numFmtId="3" fontId="13" fillId="0" borderId="4" xfId="0" applyNumberFormat="1" applyFont="1" applyBorder="1" applyAlignment="1">
      <alignment horizontal="center" wrapText="1"/>
    </xf>
    <xf numFmtId="3" fontId="12" fillId="0" borderId="0" xfId="0" applyNumberFormat="1" applyFont="1" applyFill="1" applyBorder="1" applyAlignment="1">
      <alignment wrapText="1"/>
    </xf>
    <xf numFmtId="3" fontId="2" fillId="0" borderId="0" xfId="0" applyNumberFormat="1" applyFont="1" applyFill="1" applyBorder="1" applyAlignment="1">
      <alignment wrapText="1"/>
    </xf>
    <xf numFmtId="0" fontId="15" fillId="2" borderId="1" xfId="0" applyFont="1" applyFill="1" applyBorder="1" applyAlignment="1">
      <alignment horizontal="right" wrapText="1"/>
    </xf>
    <xf numFmtId="3" fontId="5" fillId="0" borderId="1" xfId="0" applyNumberFormat="1" applyFont="1" applyFill="1" applyBorder="1" applyAlignment="1">
      <alignment horizontal="right" wrapText="1"/>
    </xf>
    <xf numFmtId="3" fontId="1" fillId="0" borderId="1" xfId="0" applyNumberFormat="1" applyFont="1" applyFill="1" applyBorder="1" applyAlignment="1">
      <alignment horizontal="right"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Font="1" applyBorder="1" applyAlignment="1">
      <alignment horizontal="right" wrapText="1"/>
    </xf>
    <xf numFmtId="3" fontId="18" fillId="0" borderId="3" xfId="0" applyNumberFormat="1" applyFont="1" applyFill="1" applyBorder="1" applyAlignment="1">
      <alignment horizontal="right" wrapText="1"/>
    </xf>
    <xf numFmtId="3" fontId="16" fillId="0" borderId="3" xfId="0" applyNumberFormat="1" applyFont="1" applyFill="1" applyBorder="1" applyAlignment="1">
      <alignment horizontal="center" wrapText="1"/>
    </xf>
    <xf numFmtId="3" fontId="9" fillId="0" borderId="0" xfId="0" applyNumberFormat="1" applyFont="1" applyFill="1" applyBorder="1" applyAlignment="1">
      <alignment wrapText="1"/>
    </xf>
    <xf numFmtId="3" fontId="5" fillId="0" borderId="0" xfId="0" applyNumberFormat="1" applyFont="1" applyFill="1" applyBorder="1" applyAlignment="1">
      <alignment horizontal="right" wrapText="1"/>
    </xf>
    <xf numFmtId="3" fontId="1" fillId="0" borderId="0" xfId="0" applyNumberFormat="1" applyFont="1" applyFill="1" applyBorder="1" applyAlignment="1">
      <alignment horizontal="right" wrapText="1"/>
    </xf>
    <xf numFmtId="3" fontId="15" fillId="4" borderId="1" xfId="0" applyNumberFormat="1" applyFont="1" applyFill="1" applyBorder="1" applyAlignment="1">
      <alignment horizontal="right" wrapText="1"/>
    </xf>
    <xf numFmtId="3" fontId="20" fillId="5" borderId="1" xfId="0" applyNumberFormat="1" applyFont="1" applyFill="1" applyBorder="1" applyAlignment="1">
      <alignment horizontal="right" wrapText="1"/>
    </xf>
    <xf numFmtId="3" fontId="20" fillId="0" borderId="1" xfId="0" applyNumberFormat="1" applyFont="1" applyFill="1" applyBorder="1" applyAlignment="1">
      <alignment horizontal="right" wrapText="1"/>
    </xf>
    <xf numFmtId="0" fontId="2" fillId="0" borderId="1" xfId="0" applyFont="1" applyFill="1" applyBorder="1" applyAlignment="1">
      <alignment vertical="center" wrapText="1"/>
    </xf>
    <xf numFmtId="0" fontId="3" fillId="0" borderId="1" xfId="0" applyFont="1" applyFill="1" applyBorder="1" applyAlignment="1">
      <alignment wrapText="1"/>
    </xf>
    <xf numFmtId="3" fontId="21" fillId="0" borderId="1" xfId="0" applyNumberFormat="1" applyFont="1" applyFill="1" applyBorder="1" applyAlignment="1">
      <alignment wrapText="1"/>
    </xf>
    <xf numFmtId="0" fontId="22" fillId="0" borderId="1" xfId="0" applyFont="1" applyFill="1" applyBorder="1" applyAlignment="1">
      <alignment wrapText="1"/>
    </xf>
    <xf numFmtId="3" fontId="4" fillId="0" borderId="1" xfId="0" applyNumberFormat="1" applyFont="1" applyFill="1" applyBorder="1" applyAlignment="1">
      <alignment wrapText="1"/>
    </xf>
    <xf numFmtId="3" fontId="9" fillId="0" borderId="1" xfId="0" applyNumberFormat="1" applyFont="1" applyFill="1" applyBorder="1" applyAlignment="1">
      <alignment horizontal="right" wrapText="1"/>
    </xf>
    <xf numFmtId="3" fontId="24" fillId="0" borderId="1" xfId="0" applyNumberFormat="1" applyFont="1" applyFill="1" applyBorder="1" applyAlignment="1">
      <alignment horizontal="right" wrapText="1"/>
    </xf>
    <xf numFmtId="3" fontId="2" fillId="0" borderId="6"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3" fontId="1" fillId="0" borderId="0" xfId="0" applyNumberFormat="1" applyFont="1" applyFill="1" applyBorder="1" applyAlignment="1">
      <alignment wrapText="1"/>
    </xf>
    <xf numFmtId="0" fontId="20" fillId="0" borderId="1" xfId="0" applyFont="1" applyFill="1" applyBorder="1" applyAlignment="1">
      <alignment horizontal="center" wrapText="1"/>
    </xf>
    <xf numFmtId="0" fontId="26" fillId="0" borderId="0" xfId="0" applyFont="1" applyBorder="1" applyAlignment="1">
      <alignment vertical="center"/>
    </xf>
    <xf numFmtId="3" fontId="27" fillId="0" borderId="1" xfId="0" applyNumberFormat="1" applyFont="1" applyFill="1" applyBorder="1" applyAlignment="1">
      <alignment horizontal="right" wrapText="1"/>
    </xf>
    <xf numFmtId="3" fontId="27" fillId="0" borderId="4" xfId="0" applyNumberFormat="1" applyFont="1" applyFill="1" applyBorder="1" applyAlignment="1">
      <alignment horizontal="right" wrapText="1"/>
    </xf>
    <xf numFmtId="3" fontId="28" fillId="0" borderId="3" xfId="0" applyNumberFormat="1" applyFont="1" applyFill="1" applyBorder="1" applyAlignment="1">
      <alignment horizontal="right" wrapText="1"/>
    </xf>
    <xf numFmtId="3" fontId="27" fillId="6" borderId="1" xfId="0" applyNumberFormat="1" applyFont="1" applyFill="1" applyBorder="1" applyAlignment="1">
      <alignment horizontal="right" wrapText="1"/>
    </xf>
    <xf numFmtId="3" fontId="12" fillId="0" borderId="3" xfId="0" applyNumberFormat="1" applyFont="1" applyFill="1" applyBorder="1" applyAlignment="1">
      <alignment horizontal="center" wrapText="1"/>
    </xf>
    <xf numFmtId="3" fontId="2" fillId="0" borderId="0" xfId="0" applyNumberFormat="1" applyFont="1" applyFill="1" applyBorder="1" applyAlignment="1">
      <alignment vertical="center" wrapText="1"/>
    </xf>
    <xf numFmtId="3" fontId="6" fillId="0" borderId="0" xfId="0" applyNumberFormat="1" applyFont="1" applyFill="1" applyBorder="1" applyAlignment="1">
      <alignment wrapText="1"/>
    </xf>
    <xf numFmtId="3" fontId="8" fillId="0" borderId="0" xfId="0" applyNumberFormat="1" applyFont="1" applyFill="1" applyBorder="1" applyAlignment="1">
      <alignment horizontal="right" wrapText="1"/>
    </xf>
    <xf numFmtId="3" fontId="25" fillId="6" borderId="1" xfId="0" applyNumberFormat="1" applyFont="1" applyFill="1" applyBorder="1" applyAlignment="1">
      <alignment horizontal="right" wrapText="1"/>
    </xf>
    <xf numFmtId="0" fontId="19" fillId="0" borderId="0" xfId="0" applyFont="1" applyFill="1" applyBorder="1" applyAlignment="1">
      <alignment horizontal="left" vertical="top" wrapText="1"/>
    </xf>
    <xf numFmtId="0" fontId="19" fillId="0" borderId="0" xfId="0" applyFont="1" applyBorder="1" applyAlignment="1">
      <alignment horizontal="left" vertical="top" wrapText="1"/>
    </xf>
    <xf numFmtId="0" fontId="4" fillId="4" borderId="1" xfId="0"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10" fillId="0" borderId="6" xfId="0" applyNumberFormat="1" applyFont="1" applyFill="1" applyBorder="1" applyAlignment="1">
      <alignment horizontal="center" wrapText="1"/>
    </xf>
    <xf numFmtId="3" fontId="10" fillId="0" borderId="7" xfId="0" applyNumberFormat="1" applyFont="1" applyFill="1" applyBorder="1" applyAlignment="1">
      <alignment horizontal="center" wrapText="1"/>
    </xf>
    <xf numFmtId="3" fontId="10" fillId="0" borderId="8" xfId="0" applyNumberFormat="1" applyFont="1" applyFill="1" applyBorder="1" applyAlignment="1">
      <alignment horizontal="center" wrapText="1"/>
    </xf>
    <xf numFmtId="3" fontId="10" fillId="0" borderId="12" xfId="0" applyNumberFormat="1" applyFont="1" applyFill="1" applyBorder="1" applyAlignment="1">
      <alignment horizontal="center" wrapText="1"/>
    </xf>
    <xf numFmtId="3" fontId="10" fillId="0" borderId="0" xfId="0" applyNumberFormat="1" applyFont="1" applyFill="1" applyBorder="1" applyAlignment="1">
      <alignment horizontal="center" wrapText="1"/>
    </xf>
    <xf numFmtId="3" fontId="10" fillId="0" borderId="13" xfId="0" applyNumberFormat="1" applyFont="1" applyFill="1" applyBorder="1" applyAlignment="1">
      <alignment horizontal="center" wrapText="1"/>
    </xf>
    <xf numFmtId="3" fontId="10" fillId="0" borderId="9" xfId="0" applyNumberFormat="1" applyFont="1" applyFill="1" applyBorder="1" applyAlignment="1">
      <alignment horizontal="center" wrapText="1"/>
    </xf>
    <xf numFmtId="3" fontId="10" fillId="0" borderId="10" xfId="0" applyNumberFormat="1" applyFont="1" applyFill="1" applyBorder="1" applyAlignment="1">
      <alignment horizontal="center" wrapText="1"/>
    </xf>
    <xf numFmtId="3" fontId="10" fillId="0" borderId="11" xfId="0" applyNumberFormat="1" applyFont="1" applyFill="1" applyBorder="1" applyAlignment="1">
      <alignment horizontal="center" wrapText="1"/>
    </xf>
    <xf numFmtId="0" fontId="1" fillId="0" borderId="1" xfId="0" applyFont="1" applyFill="1" applyBorder="1" applyAlignment="1">
      <alignment horizontal="center" vertical="center" wrapText="1"/>
    </xf>
  </cellXfs>
  <cellStyles count="2">
    <cellStyle name="Normal" xfId="0" builtinId="0"/>
    <cellStyle name="Normal 2 2 2" xfId="1"/>
  </cellStyles>
  <dxfs count="0"/>
  <tableStyles count="0" defaultTableStyle="TableStyleMedium2" defaultPivotStyle="PivotStyleLight16"/>
  <colors>
    <mruColors>
      <color rgb="FF193200"/>
      <color rgb="FFFFFFCC"/>
      <color rgb="FFE4FEDA"/>
      <color rgb="FFDDFFD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16"/>
  <sheetViews>
    <sheetView tabSelected="1" zoomScale="70" zoomScaleNormal="70" workbookViewId="0">
      <pane xSplit="1" ySplit="3" topLeftCell="B4" activePane="bottomRight" state="frozen"/>
      <selection activeCell="D192" sqref="D192"/>
      <selection pane="topRight" activeCell="D192" sqref="D192"/>
      <selection pane="bottomLeft" activeCell="D192" sqref="D192"/>
      <selection pane="bottomRight" activeCell="G63" activeCellId="1" sqref="G60:L60 G63:L63"/>
    </sheetView>
  </sheetViews>
  <sheetFormatPr defaultRowHeight="14.25"/>
  <cols>
    <col min="1" max="1" width="47.125" style="2" customWidth="1"/>
    <col min="2" max="4" width="13.875" style="2" bestFit="1" customWidth="1"/>
    <col min="5" max="5" width="0.875" style="1" customWidth="1"/>
    <col min="6" max="6" width="13.875" style="3" bestFit="1" customWidth="1"/>
    <col min="7" max="8" width="13.75" style="3" customWidth="1"/>
    <col min="9" max="9" width="0.875" style="1" customWidth="1"/>
    <col min="10" max="12" width="15.875" style="3" bestFit="1" customWidth="1"/>
    <col min="13" max="13" width="3.875" style="1" customWidth="1"/>
    <col min="14" max="16" width="15.875" style="74" customWidth="1"/>
    <col min="17" max="17" width="13" style="74" customWidth="1"/>
    <col min="18" max="18" width="9" style="1"/>
    <col min="19" max="21" width="12" style="1" customWidth="1"/>
    <col min="22" max="16384" width="9" style="1"/>
  </cols>
  <sheetData>
    <row r="1" spans="1:21" ht="32.25" customHeight="1">
      <c r="A1" s="68" t="s">
        <v>51</v>
      </c>
    </row>
    <row r="2" spans="1:21" ht="47.25" customHeight="1">
      <c r="A2" s="96" t="s">
        <v>45</v>
      </c>
      <c r="B2" s="84" t="s">
        <v>0</v>
      </c>
      <c r="C2" s="85"/>
      <c r="D2" s="86"/>
      <c r="E2" s="29"/>
      <c r="F2" s="81" t="s">
        <v>46</v>
      </c>
      <c r="G2" s="82"/>
      <c r="H2" s="83"/>
      <c r="I2" s="29"/>
      <c r="J2" s="84" t="s">
        <v>47</v>
      </c>
      <c r="K2" s="85"/>
      <c r="L2" s="86"/>
      <c r="M2" s="64"/>
    </row>
    <row r="3" spans="1:21" ht="27.75" customHeight="1">
      <c r="A3" s="96"/>
      <c r="B3" s="19" t="s">
        <v>1</v>
      </c>
      <c r="C3" s="19" t="s">
        <v>2</v>
      </c>
      <c r="D3" s="24" t="s">
        <v>3</v>
      </c>
      <c r="E3" s="29"/>
      <c r="F3" s="19" t="s">
        <v>1</v>
      </c>
      <c r="G3" s="19" t="s">
        <v>2</v>
      </c>
      <c r="H3" s="19" t="s">
        <v>3</v>
      </c>
      <c r="I3" s="29"/>
      <c r="J3" s="19" t="s">
        <v>1</v>
      </c>
      <c r="K3" s="19" t="s">
        <v>2</v>
      </c>
      <c r="L3" s="47" t="s">
        <v>3</v>
      </c>
      <c r="M3" s="65"/>
    </row>
    <row r="4" spans="1:21" s="5" customFormat="1" ht="23.25" customHeight="1">
      <c r="A4" s="67" t="s">
        <v>41</v>
      </c>
      <c r="B4" s="45">
        <f>+B6+B22+B42+B45+B49+B53+B58+B61</f>
        <v>604431734</v>
      </c>
      <c r="C4" s="45">
        <f>+C6+C22+C42+C45+C49+C53+C58+C61</f>
        <v>603186538</v>
      </c>
      <c r="D4" s="45">
        <f>+D6+D22+D42+D45+D49+D53+D58+D61</f>
        <v>602935426</v>
      </c>
      <c r="E4" s="45"/>
      <c r="F4" s="45">
        <f>+F6+F22+F42+F45+F49+F53+F58+F61</f>
        <v>638795348</v>
      </c>
      <c r="G4" s="45">
        <f>+G6+G22+G42+G45+G49+G53+G58+G61</f>
        <v>634708242</v>
      </c>
      <c r="H4" s="45">
        <f>+H6+H22+H42+H45+H49+H53+H58+H61</f>
        <v>634457130</v>
      </c>
      <c r="I4" s="45"/>
      <c r="J4" s="45">
        <f>+J6+J22+J42+J45+J49+J53+J58+J61</f>
        <v>33807244</v>
      </c>
      <c r="K4" s="45">
        <f>+K6+K22+K42+K45+K49+K53+K58+K61</f>
        <v>31521704</v>
      </c>
      <c r="L4" s="45">
        <f>+L6+L22+L42+L45+L49+L53+L58+L61</f>
        <v>31521704</v>
      </c>
      <c r="M4" s="52"/>
      <c r="N4" s="75"/>
      <c r="O4" s="75"/>
      <c r="P4" s="75"/>
      <c r="Q4" s="75"/>
    </row>
    <row r="5" spans="1:21" s="5" customFormat="1" ht="31.5" customHeight="1">
      <c r="A5" s="43" t="s">
        <v>26</v>
      </c>
      <c r="B5" s="4">
        <f>+B4-B12-B28-B31-B35-B40-B48-B52-B57</f>
        <v>455948423</v>
      </c>
      <c r="C5" s="4">
        <f>+C4-C12-C28-C31-C35-C40-C48-C52-C57</f>
        <v>455954652</v>
      </c>
      <c r="D5" s="4">
        <f>+D4-D12-D28-D31-D35-D40-D48-D52-D57</f>
        <v>455954652</v>
      </c>
      <c r="E5" s="44"/>
      <c r="F5" s="4">
        <f>+F4-F12-F28-F31-F35-F40-F48-F52-F57</f>
        <v>501337552</v>
      </c>
      <c r="G5" s="4">
        <f>+G4-G12-G28-G31-G35-G40-G48-G52-G57</f>
        <v>503335009</v>
      </c>
      <c r="H5" s="4">
        <f>+H4-H12-H28-H31-H35-H40-H48-H52-H57</f>
        <v>503335009</v>
      </c>
      <c r="I5" s="44"/>
      <c r="J5" s="77">
        <f>+J4-J12-J28-J31-J35-J40-J48-J52-J57-J32</f>
        <v>45389129</v>
      </c>
      <c r="K5" s="77">
        <f>+K4-K12-K28-K31-K35-K40-K48-K52-K57-K32</f>
        <v>47380357</v>
      </c>
      <c r="L5" s="77">
        <f t="shared" ref="L5" si="0">+L4-L12-L28-L31-L35-L40-L48-L52-L57-L32</f>
        <v>47380357</v>
      </c>
      <c r="M5" s="53"/>
      <c r="N5" s="75"/>
      <c r="O5" s="75"/>
      <c r="P5" s="75"/>
      <c r="Q5" s="75"/>
    </row>
    <row r="6" spans="1:21" s="8" customFormat="1" ht="37.5" customHeight="1">
      <c r="A6" s="6" t="s">
        <v>16</v>
      </c>
      <c r="B6" s="7">
        <f>+B7+B16+B21</f>
        <v>337986898</v>
      </c>
      <c r="C6" s="7">
        <f t="shared" ref="C6:D6" si="1">+C7+C16+C21</f>
        <v>337986898</v>
      </c>
      <c r="D6" s="7">
        <f t="shared" si="1"/>
        <v>337986898</v>
      </c>
      <c r="E6" s="30"/>
      <c r="F6" s="7">
        <f>+F7+F16+F21</f>
        <v>351786916</v>
      </c>
      <c r="G6" s="7">
        <f t="shared" ref="G6" si="2">+G7+G16+G21</f>
        <v>347155867</v>
      </c>
      <c r="H6" s="7">
        <f t="shared" ref="H6" si="3">+H7+H16+H21</f>
        <v>347155867</v>
      </c>
      <c r="I6" s="31"/>
      <c r="J6" s="7">
        <f>+J7+J16+J21</f>
        <v>13800018</v>
      </c>
      <c r="K6" s="7">
        <f>+K7+K16+K21</f>
        <v>9168969</v>
      </c>
      <c r="L6" s="7">
        <f t="shared" ref="L6" si="4">+L7+L16+L21</f>
        <v>9168969</v>
      </c>
      <c r="M6" s="66"/>
      <c r="N6" s="42"/>
      <c r="O6" s="42"/>
      <c r="P6" s="42"/>
      <c r="Q6" s="42"/>
      <c r="S6" s="42"/>
      <c r="T6" s="42"/>
      <c r="U6" s="42"/>
    </row>
    <row r="7" spans="1:21" s="8" customFormat="1" ht="31.5">
      <c r="A7" s="9" t="s">
        <v>4</v>
      </c>
      <c r="B7" s="10">
        <f>+B8+B12</f>
        <v>78234133</v>
      </c>
      <c r="C7" s="10">
        <f t="shared" ref="C7:D7" si="5">+C8+C12</f>
        <v>78234133</v>
      </c>
      <c r="D7" s="10">
        <f t="shared" si="5"/>
        <v>78234133</v>
      </c>
      <c r="E7" s="30"/>
      <c r="F7" s="10">
        <f>+F8+F12</f>
        <v>70154009</v>
      </c>
      <c r="G7" s="10">
        <f t="shared" ref="G7" si="6">+G8+G12</f>
        <v>64034584</v>
      </c>
      <c r="H7" s="10">
        <f t="shared" ref="H7" si="7">+H8+H12</f>
        <v>64034584</v>
      </c>
      <c r="I7" s="32"/>
      <c r="J7" s="10">
        <f>+J8+J12</f>
        <v>-8080124</v>
      </c>
      <c r="K7" s="10">
        <f t="shared" ref="K7" si="8">+K8+K12</f>
        <v>-14199549</v>
      </c>
      <c r="L7" s="10">
        <f t="shared" ref="L7" si="9">+L8+L12</f>
        <v>-14199549</v>
      </c>
      <c r="N7" s="42"/>
      <c r="O7" s="42"/>
      <c r="P7" s="42"/>
      <c r="Q7" s="42"/>
      <c r="S7" s="42"/>
      <c r="T7" s="42"/>
      <c r="U7" s="42"/>
    </row>
    <row r="8" spans="1:21" s="15" customFormat="1" ht="15.75">
      <c r="A8" s="11" t="s">
        <v>17</v>
      </c>
      <c r="B8" s="17">
        <f>+B9+B10+B11</f>
        <v>44341643</v>
      </c>
      <c r="C8" s="17">
        <f t="shared" ref="C8:D8" si="10">+C9+C10+C11</f>
        <v>44341643</v>
      </c>
      <c r="D8" s="17">
        <f t="shared" si="10"/>
        <v>44341643</v>
      </c>
      <c r="E8" s="30"/>
      <c r="F8" s="17">
        <f>+F9+F10+F11</f>
        <v>41555150</v>
      </c>
      <c r="G8" s="17">
        <f t="shared" ref="G8" si="11">+G9+G10+G11</f>
        <v>41980284</v>
      </c>
      <c r="H8" s="17">
        <f t="shared" ref="H8" si="12">+H9+H10+H11</f>
        <v>41980284</v>
      </c>
      <c r="I8" s="33"/>
      <c r="J8" s="17">
        <f>+J9+J10+J11</f>
        <v>-2786493</v>
      </c>
      <c r="K8" s="17">
        <f t="shared" ref="K8" si="13">+K9+K10+K11</f>
        <v>-2361359</v>
      </c>
      <c r="L8" s="17">
        <f t="shared" ref="L8" si="14">+L9+L10+L11</f>
        <v>-2361359</v>
      </c>
      <c r="N8" s="51"/>
      <c r="O8" s="51"/>
      <c r="P8" s="51"/>
      <c r="Q8" s="51"/>
    </row>
    <row r="9" spans="1:21" s="21" customFormat="1" ht="15.75" hidden="1">
      <c r="A9" s="48" t="s">
        <v>34</v>
      </c>
      <c r="B9" s="69">
        <v>6782088</v>
      </c>
      <c r="C9" s="69">
        <v>6782088</v>
      </c>
      <c r="D9" s="70">
        <v>6782088</v>
      </c>
      <c r="E9" s="71"/>
      <c r="F9" s="69">
        <v>4692858</v>
      </c>
      <c r="G9" s="72">
        <f>4088280+607512</f>
        <v>4695792</v>
      </c>
      <c r="H9" s="72">
        <f>4088280+607512</f>
        <v>4695792</v>
      </c>
      <c r="I9" s="73"/>
      <c r="J9" s="69">
        <f>+F9-B9</f>
        <v>-2089230</v>
      </c>
      <c r="K9" s="72">
        <f t="shared" ref="K9:L9" si="15">+G9-C9</f>
        <v>-2086296</v>
      </c>
      <c r="L9" s="72">
        <f t="shared" si="15"/>
        <v>-2086296</v>
      </c>
      <c r="N9" s="41">
        <v>4088280</v>
      </c>
      <c r="O9" s="41">
        <v>607512</v>
      </c>
      <c r="P9" s="41">
        <f>+N9+O9</f>
        <v>4695792</v>
      </c>
      <c r="Q9" s="41"/>
    </row>
    <row r="10" spans="1:21" s="21" customFormat="1" ht="15.75" hidden="1">
      <c r="A10" s="48" t="s">
        <v>33</v>
      </c>
      <c r="B10" s="69">
        <v>8822183</v>
      </c>
      <c r="C10" s="69">
        <v>8822183</v>
      </c>
      <c r="D10" s="70">
        <v>8822183</v>
      </c>
      <c r="E10" s="71"/>
      <c r="F10" s="69">
        <v>8105368</v>
      </c>
      <c r="G10" s="72">
        <f>344568+8148576</f>
        <v>8493144</v>
      </c>
      <c r="H10" s="72">
        <f>344568+8148576</f>
        <v>8493144</v>
      </c>
      <c r="I10" s="73"/>
      <c r="J10" s="69">
        <f t="shared" ref="J10:J12" si="16">+F10-B10</f>
        <v>-716815</v>
      </c>
      <c r="K10" s="72">
        <f t="shared" ref="K10:K12" si="17">+G10-C10</f>
        <v>-329039</v>
      </c>
      <c r="L10" s="72">
        <f t="shared" ref="L10:L12" si="18">+H10-D10</f>
        <v>-329039</v>
      </c>
      <c r="N10" s="41">
        <v>344568</v>
      </c>
      <c r="O10" s="41">
        <v>8148576</v>
      </c>
      <c r="P10" s="41">
        <f>+N10+O10</f>
        <v>8493144</v>
      </c>
      <c r="Q10" s="41"/>
    </row>
    <row r="11" spans="1:21" s="21" customFormat="1" ht="15.75" hidden="1">
      <c r="A11" s="48" t="s">
        <v>35</v>
      </c>
      <c r="B11" s="69">
        <v>28737372</v>
      </c>
      <c r="C11" s="69">
        <v>28737372</v>
      </c>
      <c r="D11" s="70">
        <v>28737372</v>
      </c>
      <c r="E11" s="71"/>
      <c r="F11" s="69">
        <f>20786980+7969944</f>
        <v>28756924</v>
      </c>
      <c r="G11" s="72">
        <f>20503596+8287752</f>
        <v>28791348</v>
      </c>
      <c r="H11" s="72">
        <f>20503596+8287752</f>
        <v>28791348</v>
      </c>
      <c r="I11" s="73"/>
      <c r="J11" s="69">
        <f t="shared" si="16"/>
        <v>19552</v>
      </c>
      <c r="K11" s="72">
        <f t="shared" si="17"/>
        <v>53976</v>
      </c>
      <c r="L11" s="72">
        <f t="shared" si="18"/>
        <v>53976</v>
      </c>
      <c r="M11" s="41"/>
      <c r="N11" s="41">
        <v>20503596</v>
      </c>
      <c r="O11" s="41">
        <v>8287752</v>
      </c>
      <c r="P11" s="41">
        <f>+N11+O11</f>
        <v>28791348</v>
      </c>
      <c r="Q11" s="41"/>
    </row>
    <row r="12" spans="1:21" s="15" customFormat="1" ht="15.75">
      <c r="A12" s="48" t="s">
        <v>18</v>
      </c>
      <c r="B12" s="20">
        <v>33892490</v>
      </c>
      <c r="C12" s="20">
        <v>33892490</v>
      </c>
      <c r="D12" s="20">
        <v>33892490</v>
      </c>
      <c r="E12" s="49"/>
      <c r="F12" s="20">
        <f>+F13+F14+F15</f>
        <v>28598859</v>
      </c>
      <c r="G12" s="20">
        <f t="shared" ref="G12" si="19">+G13+G14+G15</f>
        <v>22054300</v>
      </c>
      <c r="H12" s="20">
        <f t="shared" ref="H12" si="20">+H13+H14+H15</f>
        <v>22054300</v>
      </c>
      <c r="I12" s="50"/>
      <c r="J12" s="20">
        <f t="shared" si="16"/>
        <v>-5293631</v>
      </c>
      <c r="K12" s="20">
        <f t="shared" si="17"/>
        <v>-11838190</v>
      </c>
      <c r="L12" s="20">
        <f t="shared" si="18"/>
        <v>-11838190</v>
      </c>
      <c r="N12" s="51"/>
      <c r="O12" s="51"/>
      <c r="P12" s="51"/>
      <c r="Q12" s="51"/>
    </row>
    <row r="13" spans="1:21" s="15" customFormat="1" ht="15.75">
      <c r="A13" s="48" t="s">
        <v>34</v>
      </c>
      <c r="B13" s="87"/>
      <c r="C13" s="88"/>
      <c r="D13" s="89"/>
      <c r="E13" s="49"/>
      <c r="F13" s="69">
        <v>4153048</v>
      </c>
      <c r="G13" s="69"/>
      <c r="H13" s="69"/>
      <c r="I13" s="73"/>
      <c r="J13" s="69"/>
      <c r="K13" s="69"/>
      <c r="L13" s="69"/>
      <c r="N13" s="52"/>
      <c r="O13" s="52"/>
      <c r="P13" s="52"/>
      <c r="Q13" s="51"/>
    </row>
    <row r="14" spans="1:21" s="15" customFormat="1" ht="15.75">
      <c r="A14" s="48" t="s">
        <v>33</v>
      </c>
      <c r="B14" s="90"/>
      <c r="C14" s="91"/>
      <c r="D14" s="92"/>
      <c r="E14" s="49"/>
      <c r="F14" s="69">
        <v>2391511</v>
      </c>
      <c r="G14" s="69"/>
      <c r="H14" s="69"/>
      <c r="I14" s="73"/>
      <c r="J14" s="69"/>
      <c r="K14" s="69"/>
      <c r="L14" s="69"/>
      <c r="N14" s="53"/>
      <c r="O14" s="53"/>
      <c r="P14" s="53"/>
      <c r="Q14" s="51"/>
    </row>
    <row r="15" spans="1:21" s="15" customFormat="1" ht="15.75">
      <c r="A15" s="48" t="s">
        <v>35</v>
      </c>
      <c r="B15" s="93"/>
      <c r="C15" s="94"/>
      <c r="D15" s="95"/>
      <c r="E15" s="49"/>
      <c r="F15" s="69">
        <v>22054300</v>
      </c>
      <c r="G15" s="69">
        <v>22054300</v>
      </c>
      <c r="H15" s="69">
        <v>22054300</v>
      </c>
      <c r="I15" s="73"/>
      <c r="J15" s="69"/>
      <c r="K15" s="69"/>
      <c r="L15" s="69"/>
      <c r="N15" s="53"/>
      <c r="O15" s="53"/>
      <c r="P15" s="53"/>
      <c r="Q15" s="51"/>
    </row>
    <row r="16" spans="1:21" s="8" customFormat="1" ht="57" customHeight="1">
      <c r="A16" s="9" t="s">
        <v>5</v>
      </c>
      <c r="B16" s="18">
        <f>+B17+B18+B19+B20</f>
        <v>238182417</v>
      </c>
      <c r="C16" s="18">
        <f t="shared" ref="C16:D16" si="21">+C17+C18+C19+C20</f>
        <v>238182417</v>
      </c>
      <c r="D16" s="18">
        <f t="shared" si="21"/>
        <v>238182417</v>
      </c>
      <c r="E16" s="30"/>
      <c r="F16" s="18">
        <f>+F17+F18+F19+F20</f>
        <v>255336155</v>
      </c>
      <c r="G16" s="18">
        <f t="shared" ref="G16" si="22">+G17+G18+G19+G20</f>
        <v>255340635</v>
      </c>
      <c r="H16" s="18">
        <f t="shared" ref="H16" si="23">+H17+H18+H19+H20</f>
        <v>255340635</v>
      </c>
      <c r="I16" s="32"/>
      <c r="J16" s="18">
        <f>+J17+J18+J19+J20</f>
        <v>17153738</v>
      </c>
      <c r="K16" s="18">
        <f t="shared" ref="K16" si="24">+K17+K18+K19+K20</f>
        <v>17158218</v>
      </c>
      <c r="L16" s="18">
        <f t="shared" ref="L16" si="25">+L17+L18+L19+L20</f>
        <v>17158218</v>
      </c>
      <c r="N16" s="53"/>
      <c r="O16" s="53"/>
      <c r="P16" s="53"/>
      <c r="Q16" s="42"/>
    </row>
    <row r="17" spans="1:17" s="13" customFormat="1" ht="15.75">
      <c r="A17" s="11" t="s">
        <v>15</v>
      </c>
      <c r="B17" s="17">
        <v>224511756</v>
      </c>
      <c r="C17" s="17">
        <v>224511756</v>
      </c>
      <c r="D17" s="25">
        <v>224511756</v>
      </c>
      <c r="E17" s="30"/>
      <c r="F17" s="17">
        <v>237395160</v>
      </c>
      <c r="G17" s="17">
        <v>237395160</v>
      </c>
      <c r="H17" s="17">
        <v>237395160</v>
      </c>
      <c r="I17" s="34"/>
      <c r="J17" s="20">
        <f>+F17-B17</f>
        <v>12883404</v>
      </c>
      <c r="K17" s="20">
        <f t="shared" ref="K17:L20" si="26">+G17-C17</f>
        <v>12883404</v>
      </c>
      <c r="L17" s="20">
        <f t="shared" si="26"/>
        <v>12883404</v>
      </c>
      <c r="N17" s="53"/>
      <c r="O17" s="53"/>
      <c r="P17" s="53"/>
      <c r="Q17" s="76"/>
    </row>
    <row r="18" spans="1:17" s="13" customFormat="1" ht="15.75">
      <c r="A18" s="11" t="s">
        <v>6</v>
      </c>
      <c r="B18" s="17">
        <v>1471452</v>
      </c>
      <c r="C18" s="17">
        <v>1471452</v>
      </c>
      <c r="D18" s="25">
        <v>1471452</v>
      </c>
      <c r="E18" s="30"/>
      <c r="F18" s="17">
        <v>2376128</v>
      </c>
      <c r="G18" s="17">
        <v>2380608</v>
      </c>
      <c r="H18" s="17">
        <v>2380608</v>
      </c>
      <c r="I18" s="34"/>
      <c r="J18" s="20">
        <f t="shared" ref="J18:J20" si="27">+F18-B18</f>
        <v>904676</v>
      </c>
      <c r="K18" s="20">
        <f t="shared" si="26"/>
        <v>909156</v>
      </c>
      <c r="L18" s="20">
        <f t="shared" si="26"/>
        <v>909156</v>
      </c>
      <c r="N18" s="51"/>
      <c r="O18" s="51"/>
      <c r="P18" s="51"/>
      <c r="Q18" s="41"/>
    </row>
    <row r="19" spans="1:17" s="13" customFormat="1" ht="15.75">
      <c r="A19" s="11" t="s">
        <v>7</v>
      </c>
      <c r="B19" s="17">
        <v>1297788</v>
      </c>
      <c r="C19" s="17">
        <v>1297788</v>
      </c>
      <c r="D19" s="25">
        <v>1297788</v>
      </c>
      <c r="E19" s="30"/>
      <c r="F19" s="17">
        <v>1619232</v>
      </c>
      <c r="G19" s="17">
        <v>1619232</v>
      </c>
      <c r="H19" s="17">
        <v>1619232</v>
      </c>
      <c r="I19" s="34"/>
      <c r="J19" s="20">
        <f t="shared" si="27"/>
        <v>321444</v>
      </c>
      <c r="K19" s="20">
        <f t="shared" si="26"/>
        <v>321444</v>
      </c>
      <c r="L19" s="20">
        <f t="shared" si="26"/>
        <v>321444</v>
      </c>
      <c r="N19" s="51"/>
      <c r="O19" s="51"/>
      <c r="P19" s="51"/>
      <c r="Q19" s="76"/>
    </row>
    <row r="20" spans="1:17" s="13" customFormat="1" ht="15.75">
      <c r="A20" s="11" t="s">
        <v>8</v>
      </c>
      <c r="B20" s="17">
        <v>10901421</v>
      </c>
      <c r="C20" s="17">
        <v>10901421</v>
      </c>
      <c r="D20" s="25">
        <v>10901421</v>
      </c>
      <c r="E20" s="30"/>
      <c r="F20" s="17">
        <v>13945635</v>
      </c>
      <c r="G20" s="17">
        <v>13945635</v>
      </c>
      <c r="H20" s="17">
        <v>13945635</v>
      </c>
      <c r="I20" s="34"/>
      <c r="J20" s="20">
        <f t="shared" si="27"/>
        <v>3044214</v>
      </c>
      <c r="K20" s="20">
        <f t="shared" si="26"/>
        <v>3044214</v>
      </c>
      <c r="L20" s="20">
        <f t="shared" si="26"/>
        <v>3044214</v>
      </c>
      <c r="N20" s="76"/>
      <c r="O20" s="76"/>
      <c r="P20" s="76"/>
      <c r="Q20" s="76"/>
    </row>
    <row r="21" spans="1:17" s="8" customFormat="1" ht="78" customHeight="1">
      <c r="A21" s="9" t="s">
        <v>9</v>
      </c>
      <c r="B21" s="18">
        <v>21570348</v>
      </c>
      <c r="C21" s="18">
        <v>21570348</v>
      </c>
      <c r="D21" s="26">
        <v>21570348</v>
      </c>
      <c r="E21" s="30"/>
      <c r="F21" s="18">
        <v>26296752</v>
      </c>
      <c r="G21" s="18">
        <v>27780648</v>
      </c>
      <c r="H21" s="18">
        <v>27780648</v>
      </c>
      <c r="I21" s="32"/>
      <c r="J21" s="35">
        <f>+F21-B21</f>
        <v>4726404</v>
      </c>
      <c r="K21" s="35">
        <f t="shared" ref="K21" si="28">+G21-C21</f>
        <v>6210300</v>
      </c>
      <c r="L21" s="35">
        <f t="shared" ref="L21" si="29">+H21-D21</f>
        <v>6210300</v>
      </c>
      <c r="N21" s="42"/>
      <c r="O21" s="42"/>
      <c r="P21" s="42"/>
      <c r="Q21" s="42"/>
    </row>
    <row r="22" spans="1:17" s="8" customFormat="1" ht="38.25" customHeight="1">
      <c r="A22" s="6" t="s">
        <v>19</v>
      </c>
      <c r="B22" s="14">
        <f>+B23+B24+B26+B29+B33+B36+B38+B41</f>
        <v>145482951</v>
      </c>
      <c r="C22" s="14">
        <f>+C23+C24+C26+C29+C33+C36+C38+C41</f>
        <v>144983736</v>
      </c>
      <c r="D22" s="14">
        <f>+D23+D24+D26+D29+D33+D36+D38+D41</f>
        <v>144888352</v>
      </c>
      <c r="E22" s="30"/>
      <c r="F22" s="14">
        <f>+F23+F24+F26+F29+F33+F36+F38+F41</f>
        <v>154556158</v>
      </c>
      <c r="G22" s="14">
        <f>+G23+G24+G26+G29+G33+G36+G38+G41</f>
        <v>155846082</v>
      </c>
      <c r="H22" s="14">
        <f>+H23+H24+H26+H29+H33+H36+H38+H41</f>
        <v>155750698</v>
      </c>
      <c r="I22" s="32"/>
      <c r="J22" s="14">
        <f>+J23+J24+J26+J29+J33+J36+J38+J41</f>
        <v>8516837</v>
      </c>
      <c r="K22" s="14">
        <f>+K23+K24+K26+K29+K33+K36+K38+K41</f>
        <v>10862346</v>
      </c>
      <c r="L22" s="14">
        <f>+L23+L24+L26+L29+L33+L36+L38+L41</f>
        <v>10862346</v>
      </c>
      <c r="N22" s="42"/>
      <c r="O22" s="42"/>
      <c r="P22" s="42"/>
      <c r="Q22" s="42"/>
    </row>
    <row r="23" spans="1:17" s="8" customFormat="1" ht="31.5">
      <c r="A23" s="23" t="s">
        <v>10</v>
      </c>
      <c r="B23" s="18">
        <v>820487</v>
      </c>
      <c r="C23" s="18">
        <v>820487</v>
      </c>
      <c r="D23" s="18">
        <v>820487</v>
      </c>
      <c r="E23" s="18"/>
      <c r="F23" s="18">
        <v>820487</v>
      </c>
      <c r="G23" s="18">
        <v>820487</v>
      </c>
      <c r="H23" s="18">
        <v>820487</v>
      </c>
      <c r="I23" s="18"/>
      <c r="J23" s="18">
        <f>+F23-B23</f>
        <v>0</v>
      </c>
      <c r="K23" s="18">
        <f t="shared" ref="K23:L23" si="30">+G23-C23</f>
        <v>0</v>
      </c>
      <c r="L23" s="18">
        <f t="shared" si="30"/>
        <v>0</v>
      </c>
      <c r="N23" s="42"/>
      <c r="O23" s="42"/>
      <c r="P23" s="42"/>
      <c r="Q23" s="42"/>
    </row>
    <row r="24" spans="1:17" s="8" customFormat="1" ht="31.5">
      <c r="A24" s="23" t="s">
        <v>11</v>
      </c>
      <c r="B24" s="18">
        <f>+B25</f>
        <v>4761971</v>
      </c>
      <c r="C24" s="18">
        <f t="shared" ref="C24:D24" si="31">+C25</f>
        <v>4761971</v>
      </c>
      <c r="D24" s="18">
        <f t="shared" si="31"/>
        <v>4761971</v>
      </c>
      <c r="E24" s="18"/>
      <c r="F24" s="18">
        <f>+F25</f>
        <v>6759002</v>
      </c>
      <c r="G24" s="18">
        <f t="shared" ref="G24" si="32">+G25</f>
        <v>6836226</v>
      </c>
      <c r="H24" s="18">
        <f t="shared" ref="H24" si="33">+H25</f>
        <v>6836226</v>
      </c>
      <c r="I24" s="18"/>
      <c r="J24" s="18">
        <f>+J25</f>
        <v>1997031</v>
      </c>
      <c r="K24" s="18">
        <f t="shared" ref="K24" si="34">+K25</f>
        <v>2074255</v>
      </c>
      <c r="L24" s="18">
        <f t="shared" ref="L24" si="35">+L25</f>
        <v>2074255</v>
      </c>
      <c r="N24" s="42"/>
      <c r="O24" s="42"/>
      <c r="P24" s="42"/>
      <c r="Q24" s="42"/>
    </row>
    <row r="25" spans="1:17" s="15" customFormat="1" ht="15.75">
      <c r="A25" s="22" t="s">
        <v>17</v>
      </c>
      <c r="B25" s="17">
        <v>4761971</v>
      </c>
      <c r="C25" s="17">
        <v>4761971</v>
      </c>
      <c r="D25" s="25">
        <v>4761971</v>
      </c>
      <c r="E25" s="30"/>
      <c r="F25" s="17">
        <v>6759002</v>
      </c>
      <c r="G25" s="17">
        <v>6836226</v>
      </c>
      <c r="H25" s="17">
        <f>+G25</f>
        <v>6836226</v>
      </c>
      <c r="I25" s="33"/>
      <c r="J25" s="17">
        <f>+F25-B25</f>
        <v>1997031</v>
      </c>
      <c r="K25" s="17">
        <f t="shared" ref="K25" si="36">+G25-C25</f>
        <v>2074255</v>
      </c>
      <c r="L25" s="17">
        <f t="shared" ref="L25" si="37">+H25-D25</f>
        <v>2074255</v>
      </c>
      <c r="N25" s="51"/>
      <c r="O25" s="51"/>
      <c r="P25" s="51"/>
      <c r="Q25" s="51"/>
    </row>
    <row r="26" spans="1:17" s="8" customFormat="1" ht="31.5">
      <c r="A26" s="23" t="s">
        <v>40</v>
      </c>
      <c r="B26" s="18">
        <f>+B27+B28</f>
        <v>581191</v>
      </c>
      <c r="C26" s="18">
        <f t="shared" ref="C26:D26" si="38">+C27+C28</f>
        <v>205536</v>
      </c>
      <c r="D26" s="18">
        <f t="shared" si="38"/>
        <v>205536</v>
      </c>
      <c r="E26" s="18"/>
      <c r="F26" s="18">
        <f>+F27+F28</f>
        <v>589892</v>
      </c>
      <c r="G26" s="18">
        <f t="shared" ref="G26" si="39">+G27+G28</f>
        <v>214731</v>
      </c>
      <c r="H26" s="18">
        <f t="shared" ref="H26" si="40">+H27+H28</f>
        <v>214731</v>
      </c>
      <c r="I26" s="18"/>
      <c r="J26" s="18">
        <f>+J27+J28</f>
        <v>8701</v>
      </c>
      <c r="K26" s="18">
        <f t="shared" ref="K26" si="41">+K27+K28</f>
        <v>9195</v>
      </c>
      <c r="L26" s="18">
        <f t="shared" ref="L26" si="42">+L27+L28</f>
        <v>9195</v>
      </c>
      <c r="N26" s="42"/>
      <c r="O26" s="42"/>
      <c r="P26" s="42"/>
      <c r="Q26" s="42"/>
    </row>
    <row r="27" spans="1:17" s="15" customFormat="1" ht="15.75">
      <c r="A27" s="22" t="s">
        <v>17</v>
      </c>
      <c r="B27" s="17">
        <v>24916</v>
      </c>
      <c r="C27" s="17">
        <v>31145</v>
      </c>
      <c r="D27" s="25">
        <v>31145</v>
      </c>
      <c r="E27" s="30"/>
      <c r="F27" s="17">
        <v>33617</v>
      </c>
      <c r="G27" s="17">
        <v>40340</v>
      </c>
      <c r="H27" s="17">
        <v>40340</v>
      </c>
      <c r="I27" s="33"/>
      <c r="J27" s="17">
        <f>+F27-B27</f>
        <v>8701</v>
      </c>
      <c r="K27" s="17">
        <f t="shared" ref="K27:K28" si="43">+G27-C27</f>
        <v>9195</v>
      </c>
      <c r="L27" s="17">
        <f t="shared" ref="L27:L28" si="44">+H27-D27</f>
        <v>9195</v>
      </c>
      <c r="N27" s="51"/>
      <c r="O27" s="51"/>
      <c r="P27" s="51"/>
      <c r="Q27" s="51"/>
    </row>
    <row r="28" spans="1:17" s="15" customFormat="1" ht="15.75">
      <c r="A28" s="22" t="s">
        <v>18</v>
      </c>
      <c r="B28" s="17">
        <v>556275</v>
      </c>
      <c r="C28" s="17">
        <v>174391</v>
      </c>
      <c r="D28" s="25">
        <v>174391</v>
      </c>
      <c r="E28" s="30"/>
      <c r="F28" s="17">
        <f>+B28</f>
        <v>556275</v>
      </c>
      <c r="G28" s="17">
        <f t="shared" ref="G28:H28" si="45">+C28</f>
        <v>174391</v>
      </c>
      <c r="H28" s="17">
        <f t="shared" si="45"/>
        <v>174391</v>
      </c>
      <c r="I28" s="33"/>
      <c r="J28" s="17">
        <f>+F28-B28</f>
        <v>0</v>
      </c>
      <c r="K28" s="17">
        <f t="shared" si="43"/>
        <v>0</v>
      </c>
      <c r="L28" s="17">
        <f t="shared" si="44"/>
        <v>0</v>
      </c>
      <c r="N28" s="51"/>
      <c r="O28" s="51"/>
      <c r="P28" s="51"/>
      <c r="Q28" s="51"/>
    </row>
    <row r="29" spans="1:17" s="8" customFormat="1" ht="31.5" customHeight="1">
      <c r="A29" s="23" t="s">
        <v>12</v>
      </c>
      <c r="B29" s="18">
        <f>+B30+B31</f>
        <v>72001254</v>
      </c>
      <c r="C29" s="18">
        <f t="shared" ref="C29:D29" si="46">+C30+C31</f>
        <v>71877694</v>
      </c>
      <c r="D29" s="18">
        <f t="shared" si="46"/>
        <v>71877694</v>
      </c>
      <c r="E29" s="18"/>
      <c r="F29" s="18">
        <f>+F30+F31</f>
        <v>72814133</v>
      </c>
      <c r="G29" s="18">
        <f t="shared" ref="G29" si="47">+G30+G31</f>
        <v>74401994</v>
      </c>
      <c r="H29" s="18">
        <f t="shared" ref="H29" si="48">+H30+H31</f>
        <v>74401994</v>
      </c>
      <c r="I29" s="18"/>
      <c r="J29" s="18">
        <f>+J30+J31+J32</f>
        <v>256509</v>
      </c>
      <c r="K29" s="18">
        <f t="shared" ref="K29:L29" si="49">+K30+K31+K32</f>
        <v>2524300</v>
      </c>
      <c r="L29" s="18">
        <f t="shared" si="49"/>
        <v>2524300</v>
      </c>
      <c r="M29" s="15"/>
      <c r="N29" s="51"/>
      <c r="O29" s="42"/>
      <c r="P29" s="42"/>
      <c r="Q29" s="42"/>
    </row>
    <row r="30" spans="1:17" s="15" customFormat="1" ht="15.75">
      <c r="A30" s="22" t="s">
        <v>17</v>
      </c>
      <c r="B30" s="17">
        <v>25176752</v>
      </c>
      <c r="C30" s="17">
        <v>25176752</v>
      </c>
      <c r="D30" s="25">
        <v>25176752</v>
      </c>
      <c r="E30" s="30"/>
      <c r="F30" s="17">
        <v>31721515</v>
      </c>
      <c r="G30" s="17">
        <v>31721515</v>
      </c>
      <c r="H30" s="17">
        <v>31721515</v>
      </c>
      <c r="I30" s="33"/>
      <c r="J30" s="17">
        <f>+F30-B30</f>
        <v>6544763</v>
      </c>
      <c r="K30" s="17">
        <f t="shared" ref="K30:L30" si="50">+G30-C30</f>
        <v>6544763</v>
      </c>
      <c r="L30" s="17">
        <f t="shared" si="50"/>
        <v>6544763</v>
      </c>
      <c r="N30" s="51"/>
      <c r="O30" s="51"/>
      <c r="P30" s="51"/>
      <c r="Q30" s="51"/>
    </row>
    <row r="31" spans="1:17" s="15" customFormat="1" ht="15.75">
      <c r="A31" s="22" t="s">
        <v>18</v>
      </c>
      <c r="B31" s="17">
        <v>46824502</v>
      </c>
      <c r="C31" s="17">
        <v>46700942</v>
      </c>
      <c r="D31" s="25">
        <v>46700942</v>
      </c>
      <c r="E31" s="30"/>
      <c r="F31" s="17">
        <v>41092618</v>
      </c>
      <c r="G31" s="17">
        <f>42823745-147641+4375</f>
        <v>42680479</v>
      </c>
      <c r="H31" s="17">
        <f>42823745-147641+4375</f>
        <v>42680479</v>
      </c>
      <c r="I31" s="33"/>
      <c r="J31" s="17">
        <f>+F31-B31</f>
        <v>-5731884</v>
      </c>
      <c r="K31" s="17">
        <f t="shared" ref="K31" si="51">+G31-C31</f>
        <v>-4020463</v>
      </c>
      <c r="L31" s="17">
        <f t="shared" ref="L31" si="52">+H31-D31</f>
        <v>-4020463</v>
      </c>
      <c r="N31" s="51"/>
      <c r="O31" s="51"/>
      <c r="P31" s="51"/>
      <c r="Q31" s="51"/>
    </row>
    <row r="32" spans="1:17" s="15" customFormat="1" ht="27.75">
      <c r="A32" s="22" t="s">
        <v>50</v>
      </c>
      <c r="B32" s="17"/>
      <c r="C32" s="17"/>
      <c r="D32" s="25"/>
      <c r="E32" s="30"/>
      <c r="F32" s="17"/>
      <c r="G32" s="17"/>
      <c r="H32" s="17"/>
      <c r="I32" s="33"/>
      <c r="J32" s="17">
        <f>-560745+4375</f>
        <v>-556370</v>
      </c>
      <c r="K32" s="17"/>
      <c r="L32" s="17"/>
      <c r="N32" s="51"/>
      <c r="O32" s="51"/>
      <c r="P32" s="51"/>
      <c r="Q32" s="51"/>
    </row>
    <row r="33" spans="1:17" s="8" customFormat="1" ht="15.75" customHeight="1">
      <c r="A33" s="23" t="s">
        <v>27</v>
      </c>
      <c r="B33" s="18">
        <f>+B34+B35</f>
        <v>44503152</v>
      </c>
      <c r="C33" s="18">
        <f t="shared" ref="C33:D33" si="53">+C34+C35</f>
        <v>44503152</v>
      </c>
      <c r="D33" s="18">
        <f t="shared" si="53"/>
        <v>44407768</v>
      </c>
      <c r="E33" s="18"/>
      <c r="F33" s="18">
        <f>+F34+F35</f>
        <v>46299524</v>
      </c>
      <c r="G33" s="18">
        <f t="shared" ref="G33" si="54">+G34+G35</f>
        <v>46299524</v>
      </c>
      <c r="H33" s="18">
        <f t="shared" ref="H33" si="55">+H34+H35</f>
        <v>46204140</v>
      </c>
      <c r="I33" s="18"/>
      <c r="J33" s="18">
        <f>+J34+J35</f>
        <v>1796372</v>
      </c>
      <c r="K33" s="18">
        <f t="shared" ref="K33" si="56">+K34+K35</f>
        <v>1796372</v>
      </c>
      <c r="L33" s="18">
        <f t="shared" ref="L33" si="57">+L34+L35</f>
        <v>1796372</v>
      </c>
      <c r="N33" s="42"/>
      <c r="O33" s="42"/>
      <c r="P33" s="42"/>
      <c r="Q33" s="42"/>
    </row>
    <row r="34" spans="1:17" s="15" customFormat="1" ht="15.75">
      <c r="A34" s="22" t="s">
        <v>17</v>
      </c>
      <c r="B34" s="17">
        <v>43146730</v>
      </c>
      <c r="C34" s="17">
        <v>43146730</v>
      </c>
      <c r="D34" s="25">
        <v>43146730</v>
      </c>
      <c r="E34" s="30"/>
      <c r="F34" s="17">
        <v>44943102</v>
      </c>
      <c r="G34" s="17">
        <v>44943102</v>
      </c>
      <c r="H34" s="17">
        <v>44943102</v>
      </c>
      <c r="I34" s="33"/>
      <c r="J34" s="17">
        <f>+F34-B34</f>
        <v>1796372</v>
      </c>
      <c r="K34" s="17">
        <f t="shared" ref="K34" si="58">+G34-C34</f>
        <v>1796372</v>
      </c>
      <c r="L34" s="17">
        <f t="shared" ref="L34" si="59">+H34-D34</f>
        <v>1796372</v>
      </c>
      <c r="M34" s="15" t="s">
        <v>57</v>
      </c>
      <c r="N34" s="51"/>
      <c r="O34" s="51"/>
      <c r="P34" s="51"/>
      <c r="Q34" s="51"/>
    </row>
    <row r="35" spans="1:17" s="15" customFormat="1" ht="15.75">
      <c r="A35" s="22" t="s">
        <v>18</v>
      </c>
      <c r="B35" s="17">
        <v>1356422</v>
      </c>
      <c r="C35" s="17">
        <v>1356422</v>
      </c>
      <c r="D35" s="17">
        <v>1261038</v>
      </c>
      <c r="E35" s="30"/>
      <c r="F35" s="17">
        <v>1356422</v>
      </c>
      <c r="G35" s="17">
        <v>1356422</v>
      </c>
      <c r="H35" s="17">
        <v>1261038</v>
      </c>
      <c r="I35" s="33"/>
      <c r="J35" s="17">
        <f>+F35-B35</f>
        <v>0</v>
      </c>
      <c r="K35" s="17">
        <f t="shared" ref="K35:L35" si="60">+G35-C35</f>
        <v>0</v>
      </c>
      <c r="L35" s="17">
        <f t="shared" si="60"/>
        <v>0</v>
      </c>
      <c r="N35" s="51"/>
      <c r="O35" s="51"/>
      <c r="P35" s="51"/>
      <c r="Q35" s="51"/>
    </row>
    <row r="36" spans="1:17" s="8" customFormat="1" ht="15.75" customHeight="1">
      <c r="A36" s="23" t="s">
        <v>28</v>
      </c>
      <c r="B36" s="18">
        <f>+B37</f>
        <v>9962093</v>
      </c>
      <c r="C36" s="18">
        <f t="shared" ref="C36:D36" si="61">+C37</f>
        <v>9962093</v>
      </c>
      <c r="D36" s="18">
        <f t="shared" si="61"/>
        <v>9962093</v>
      </c>
      <c r="E36" s="18"/>
      <c r="F36" s="18">
        <f>+F37</f>
        <v>10610194</v>
      </c>
      <c r="G36" s="18">
        <f t="shared" ref="G36" si="62">+G37</f>
        <v>10610194</v>
      </c>
      <c r="H36" s="18">
        <f t="shared" ref="H36" si="63">+H37</f>
        <v>10610194</v>
      </c>
      <c r="I36" s="18"/>
      <c r="J36" s="18">
        <f>+J37</f>
        <v>648101</v>
      </c>
      <c r="K36" s="18">
        <f t="shared" ref="K36" si="64">+K37</f>
        <v>648101</v>
      </c>
      <c r="L36" s="18">
        <f t="shared" ref="L36" si="65">+L37</f>
        <v>648101</v>
      </c>
      <c r="M36" s="15"/>
      <c r="N36" s="51"/>
      <c r="O36" s="42"/>
      <c r="P36" s="42"/>
      <c r="Q36" s="42"/>
    </row>
    <row r="37" spans="1:17" s="15" customFormat="1" ht="15.75">
      <c r="A37" s="22" t="s">
        <v>17</v>
      </c>
      <c r="B37" s="17">
        <v>9962093</v>
      </c>
      <c r="C37" s="17">
        <v>9962093</v>
      </c>
      <c r="D37" s="25">
        <v>9962093</v>
      </c>
      <c r="E37" s="30"/>
      <c r="F37" s="17">
        <v>10610194</v>
      </c>
      <c r="G37" s="17">
        <v>10610194</v>
      </c>
      <c r="H37" s="17">
        <v>10610194</v>
      </c>
      <c r="I37" s="33"/>
      <c r="J37" s="17">
        <f>+F37-B37</f>
        <v>648101</v>
      </c>
      <c r="K37" s="17">
        <f t="shared" ref="K37" si="66">+G37-C37</f>
        <v>648101</v>
      </c>
      <c r="L37" s="17">
        <f t="shared" ref="L37" si="67">+H37-D37</f>
        <v>648101</v>
      </c>
      <c r="M37" s="15" t="s">
        <v>57</v>
      </c>
      <c r="N37" s="51"/>
      <c r="O37" s="51"/>
      <c r="P37" s="51"/>
      <c r="Q37" s="51"/>
    </row>
    <row r="38" spans="1:17" s="8" customFormat="1" ht="27.75" customHeight="1">
      <c r="A38" s="23" t="s">
        <v>13</v>
      </c>
      <c r="B38" s="18">
        <f>+B39+B40</f>
        <v>1851683</v>
      </c>
      <c r="C38" s="18">
        <f t="shared" ref="C38:D38" si="68">+C39+C40</f>
        <v>1851683</v>
      </c>
      <c r="D38" s="18">
        <f t="shared" si="68"/>
        <v>1851683</v>
      </c>
      <c r="E38" s="18"/>
      <c r="F38" s="18">
        <f>+F39+F40</f>
        <v>1996528</v>
      </c>
      <c r="G38" s="18">
        <f t="shared" ref="G38" si="69">+G39+G40</f>
        <v>1996528</v>
      </c>
      <c r="H38" s="18">
        <f t="shared" ref="H38" si="70">+H39+H40</f>
        <v>1996528</v>
      </c>
      <c r="I38" s="18"/>
      <c r="J38" s="18">
        <f>+J39+J40</f>
        <v>144845</v>
      </c>
      <c r="K38" s="18">
        <f t="shared" ref="K38" si="71">+K39+K40</f>
        <v>144845</v>
      </c>
      <c r="L38" s="18">
        <f t="shared" ref="L38" si="72">+L39+L40</f>
        <v>144845</v>
      </c>
      <c r="M38" s="15"/>
      <c r="N38" s="51"/>
      <c r="O38" s="42"/>
      <c r="P38" s="42"/>
      <c r="Q38" s="42"/>
    </row>
    <row r="39" spans="1:17" s="15" customFormat="1" ht="15.75">
      <c r="A39" s="22" t="s">
        <v>17</v>
      </c>
      <c r="B39" s="17">
        <v>729156</v>
      </c>
      <c r="C39" s="17">
        <v>729156</v>
      </c>
      <c r="D39" s="25">
        <v>729156</v>
      </c>
      <c r="E39" s="30"/>
      <c r="F39" s="17">
        <v>874001</v>
      </c>
      <c r="G39" s="17">
        <v>874001</v>
      </c>
      <c r="H39" s="17">
        <v>874001</v>
      </c>
      <c r="I39" s="33"/>
      <c r="J39" s="17">
        <f>+F39-B39</f>
        <v>144845</v>
      </c>
      <c r="K39" s="17">
        <f t="shared" ref="K39" si="73">+G39-C39</f>
        <v>144845</v>
      </c>
      <c r="L39" s="17">
        <f t="shared" ref="L39" si="74">+H39-D39</f>
        <v>144845</v>
      </c>
      <c r="N39" s="51"/>
      <c r="O39" s="51"/>
      <c r="P39" s="51"/>
      <c r="Q39" s="51"/>
    </row>
    <row r="40" spans="1:17" s="15" customFormat="1" ht="15.75">
      <c r="A40" s="22" t="s">
        <v>18</v>
      </c>
      <c r="B40" s="17">
        <v>1122527</v>
      </c>
      <c r="C40" s="17">
        <v>1122527</v>
      </c>
      <c r="D40" s="25">
        <v>1122527</v>
      </c>
      <c r="E40" s="30"/>
      <c r="F40" s="17">
        <f>+B40</f>
        <v>1122527</v>
      </c>
      <c r="G40" s="17">
        <f t="shared" ref="G40:H40" si="75">+C40</f>
        <v>1122527</v>
      </c>
      <c r="H40" s="17">
        <f t="shared" si="75"/>
        <v>1122527</v>
      </c>
      <c r="I40" s="33"/>
      <c r="J40" s="17">
        <f>+F40-B40</f>
        <v>0</v>
      </c>
      <c r="K40" s="17">
        <f t="shared" ref="K40:K41" si="76">+G40-C40</f>
        <v>0</v>
      </c>
      <c r="L40" s="17">
        <f t="shared" ref="L40:L41" si="77">+H40-D40</f>
        <v>0</v>
      </c>
      <c r="N40" s="51"/>
      <c r="O40" s="51"/>
      <c r="P40" s="51"/>
      <c r="Q40" s="51"/>
    </row>
    <row r="41" spans="1:17" s="8" customFormat="1" ht="58.5" customHeight="1">
      <c r="A41" s="23" t="s">
        <v>14</v>
      </c>
      <c r="B41" s="18">
        <v>11001120</v>
      </c>
      <c r="C41" s="18">
        <v>11001120</v>
      </c>
      <c r="D41" s="26">
        <v>11001120</v>
      </c>
      <c r="E41" s="30"/>
      <c r="F41" s="18">
        <v>14666398</v>
      </c>
      <c r="G41" s="18">
        <v>14666398</v>
      </c>
      <c r="H41" s="18">
        <v>14666398</v>
      </c>
      <c r="I41" s="32"/>
      <c r="J41" s="18">
        <f>+F41-B41</f>
        <v>3665278</v>
      </c>
      <c r="K41" s="18">
        <f t="shared" si="76"/>
        <v>3665278</v>
      </c>
      <c r="L41" s="18">
        <f t="shared" si="77"/>
        <v>3665278</v>
      </c>
      <c r="N41" s="42"/>
      <c r="O41" s="42"/>
      <c r="P41" s="42"/>
      <c r="Q41" s="42"/>
    </row>
    <row r="42" spans="1:17" s="8" customFormat="1" ht="18" customHeight="1">
      <c r="A42" s="6" t="s">
        <v>37</v>
      </c>
      <c r="B42" s="14">
        <f>+B43+B44</f>
        <v>503441</v>
      </c>
      <c r="C42" s="14">
        <f t="shared" ref="C42:D42" si="78">+C43+C44</f>
        <v>503441</v>
      </c>
      <c r="D42" s="14">
        <f t="shared" si="78"/>
        <v>503441</v>
      </c>
      <c r="E42" s="45"/>
      <c r="F42" s="14">
        <f>+F43+F44</f>
        <v>503441</v>
      </c>
      <c r="G42" s="14">
        <f t="shared" ref="G42" si="79">+G43+G44</f>
        <v>503441</v>
      </c>
      <c r="H42" s="14">
        <f t="shared" ref="H42" si="80">+H43+H44</f>
        <v>503441</v>
      </c>
      <c r="I42" s="45"/>
      <c r="J42" s="14">
        <f>+J43+J44</f>
        <v>0</v>
      </c>
      <c r="K42" s="14">
        <f t="shared" ref="K42" si="81">+K43+K44</f>
        <v>0</v>
      </c>
      <c r="L42" s="14">
        <f t="shared" ref="L42" si="82">+L43+L44</f>
        <v>0</v>
      </c>
      <c r="N42" s="42"/>
      <c r="O42" s="42"/>
      <c r="P42" s="42"/>
      <c r="Q42" s="42"/>
    </row>
    <row r="43" spans="1:17" s="8" customFormat="1" ht="34.5" customHeight="1">
      <c r="A43" s="16" t="s">
        <v>38</v>
      </c>
      <c r="B43" s="18">
        <v>400575</v>
      </c>
      <c r="C43" s="18">
        <v>400575</v>
      </c>
      <c r="D43" s="18">
        <v>400575</v>
      </c>
      <c r="E43" s="30"/>
      <c r="F43" s="18">
        <v>400575</v>
      </c>
      <c r="G43" s="18">
        <v>400575</v>
      </c>
      <c r="H43" s="18">
        <v>400575</v>
      </c>
      <c r="I43" s="32"/>
      <c r="J43" s="18">
        <f>+F43-B43</f>
        <v>0</v>
      </c>
      <c r="K43" s="18">
        <f t="shared" ref="K43:L44" si="83">+G43-C43</f>
        <v>0</v>
      </c>
      <c r="L43" s="18">
        <f t="shared" si="83"/>
        <v>0</v>
      </c>
      <c r="M43" s="15" t="s">
        <v>57</v>
      </c>
      <c r="N43" s="42"/>
      <c r="O43" s="42"/>
      <c r="P43" s="42"/>
      <c r="Q43" s="42"/>
    </row>
    <row r="44" spans="1:17" s="15" customFormat="1" ht="34.5" customHeight="1">
      <c r="A44" s="16" t="s">
        <v>39</v>
      </c>
      <c r="B44" s="39">
        <v>102866</v>
      </c>
      <c r="C44" s="39">
        <v>102866</v>
      </c>
      <c r="D44" s="40">
        <v>102866</v>
      </c>
      <c r="E44" s="30"/>
      <c r="F44" s="18">
        <v>102866</v>
      </c>
      <c r="G44" s="18">
        <v>102866</v>
      </c>
      <c r="H44" s="18">
        <v>102866</v>
      </c>
      <c r="I44" s="33"/>
      <c r="J44" s="18">
        <f>+F44-B44</f>
        <v>0</v>
      </c>
      <c r="K44" s="18">
        <f t="shared" si="83"/>
        <v>0</v>
      </c>
      <c r="L44" s="18">
        <f t="shared" si="83"/>
        <v>0</v>
      </c>
      <c r="M44" s="15" t="s">
        <v>57</v>
      </c>
      <c r="N44" s="51"/>
      <c r="O44" s="51"/>
      <c r="P44" s="51"/>
      <c r="Q44" s="51"/>
    </row>
    <row r="45" spans="1:17" s="8" customFormat="1" ht="18" customHeight="1">
      <c r="A45" s="6" t="s">
        <v>20</v>
      </c>
      <c r="B45" s="14">
        <f>+B46</f>
        <v>4631282</v>
      </c>
      <c r="C45" s="14">
        <f t="shared" ref="C45:D45" si="84">+C46</f>
        <v>4630982</v>
      </c>
      <c r="D45" s="14">
        <f t="shared" si="84"/>
        <v>4630982</v>
      </c>
      <c r="E45" s="45"/>
      <c r="F45" s="14">
        <f>+F46</f>
        <v>4832783</v>
      </c>
      <c r="G45" s="14">
        <f t="shared" ref="G45" si="85">+G46</f>
        <v>4832483</v>
      </c>
      <c r="H45" s="14">
        <f t="shared" ref="H45" si="86">+H46</f>
        <v>4832483</v>
      </c>
      <c r="I45" s="45"/>
      <c r="J45" s="14">
        <f>+J46</f>
        <v>201501</v>
      </c>
      <c r="K45" s="14">
        <f t="shared" ref="K45" si="87">+K46</f>
        <v>201501</v>
      </c>
      <c r="L45" s="14">
        <f t="shared" ref="L45" si="88">+L46</f>
        <v>201501</v>
      </c>
      <c r="M45" s="15"/>
      <c r="N45" s="51"/>
      <c r="O45" s="42"/>
      <c r="P45" s="42"/>
      <c r="Q45" s="42"/>
    </row>
    <row r="46" spans="1:17" s="8" customFormat="1" ht="60.75" customHeight="1">
      <c r="A46" s="16" t="s">
        <v>21</v>
      </c>
      <c r="B46" s="10">
        <f>+B47+B48</f>
        <v>4631282</v>
      </c>
      <c r="C46" s="10">
        <f t="shared" ref="C46:D46" si="89">+C47+C48</f>
        <v>4630982</v>
      </c>
      <c r="D46" s="10">
        <f t="shared" si="89"/>
        <v>4630982</v>
      </c>
      <c r="E46" s="18"/>
      <c r="F46" s="10">
        <f>+F47+F48</f>
        <v>4832783</v>
      </c>
      <c r="G46" s="10">
        <f t="shared" ref="G46" si="90">+G47+G48</f>
        <v>4832483</v>
      </c>
      <c r="H46" s="10">
        <f t="shared" ref="H46" si="91">+H47+H48</f>
        <v>4832483</v>
      </c>
      <c r="I46" s="18"/>
      <c r="J46" s="10">
        <f>+J47+J48</f>
        <v>201501</v>
      </c>
      <c r="K46" s="10">
        <f t="shared" ref="K46" si="92">+K47+K48</f>
        <v>201501</v>
      </c>
      <c r="L46" s="10">
        <f t="shared" ref="L46" si="93">+L47+L48</f>
        <v>201501</v>
      </c>
      <c r="M46" s="15"/>
      <c r="N46" s="51"/>
      <c r="O46" s="42"/>
      <c r="P46" s="42"/>
      <c r="Q46" s="42"/>
    </row>
    <row r="47" spans="1:17" s="15" customFormat="1" ht="15.75">
      <c r="A47" s="11" t="s">
        <v>17</v>
      </c>
      <c r="B47" s="12">
        <v>365733</v>
      </c>
      <c r="C47" s="12">
        <v>365733</v>
      </c>
      <c r="D47" s="28">
        <v>365733</v>
      </c>
      <c r="E47" s="30"/>
      <c r="F47" s="17">
        <v>567234</v>
      </c>
      <c r="G47" s="17">
        <v>567234</v>
      </c>
      <c r="H47" s="17">
        <v>567234</v>
      </c>
      <c r="I47" s="33"/>
      <c r="J47" s="17">
        <f>+F47-B47</f>
        <v>201501</v>
      </c>
      <c r="K47" s="17">
        <f t="shared" ref="K47:L48" si="94">+G47-C47</f>
        <v>201501</v>
      </c>
      <c r="L47" s="17">
        <f t="shared" si="94"/>
        <v>201501</v>
      </c>
      <c r="N47" s="51"/>
      <c r="O47" s="51"/>
      <c r="P47" s="51"/>
      <c r="Q47" s="51"/>
    </row>
    <row r="48" spans="1:17" s="15" customFormat="1" ht="15.75">
      <c r="A48" s="11" t="s">
        <v>18</v>
      </c>
      <c r="B48" s="12">
        <v>4265549</v>
      </c>
      <c r="C48" s="12">
        <v>4265249</v>
      </c>
      <c r="D48" s="28">
        <v>4265249</v>
      </c>
      <c r="E48" s="30"/>
      <c r="F48" s="12">
        <v>4265549</v>
      </c>
      <c r="G48" s="12">
        <v>4265249</v>
      </c>
      <c r="H48" s="12">
        <v>4265249</v>
      </c>
      <c r="I48" s="33"/>
      <c r="J48" s="17">
        <f>+F48-B48</f>
        <v>0</v>
      </c>
      <c r="K48" s="17">
        <f t="shared" si="94"/>
        <v>0</v>
      </c>
      <c r="L48" s="17">
        <f t="shared" si="94"/>
        <v>0</v>
      </c>
      <c r="N48" s="51"/>
      <c r="O48" s="51"/>
      <c r="P48" s="51"/>
      <c r="Q48" s="51"/>
    </row>
    <row r="49" spans="1:17" s="8" customFormat="1" ht="18" customHeight="1">
      <c r="A49" s="6" t="s">
        <v>22</v>
      </c>
      <c r="B49" s="14">
        <f>+B50</f>
        <v>51978054</v>
      </c>
      <c r="C49" s="14">
        <f t="shared" ref="C49:D49" si="95">+C50</f>
        <v>51310238</v>
      </c>
      <c r="D49" s="14">
        <f t="shared" si="95"/>
        <v>51310238</v>
      </c>
      <c r="E49" s="45"/>
      <c r="F49" s="14">
        <f>+F50</f>
        <v>51978054</v>
      </c>
      <c r="G49" s="14">
        <f t="shared" ref="G49" si="96">+G50</f>
        <v>51310238</v>
      </c>
      <c r="H49" s="14">
        <f t="shared" ref="H49" si="97">+H50</f>
        <v>51310238</v>
      </c>
      <c r="I49" s="45"/>
      <c r="J49" s="14">
        <f>+J50</f>
        <v>0</v>
      </c>
      <c r="K49" s="14">
        <f t="shared" ref="K49" si="98">+K50</f>
        <v>0</v>
      </c>
      <c r="L49" s="14">
        <f t="shared" ref="L49" si="99">+L50</f>
        <v>0</v>
      </c>
      <c r="N49" s="42"/>
      <c r="O49" s="42"/>
      <c r="P49" s="42"/>
      <c r="Q49" s="42"/>
    </row>
    <row r="50" spans="1:17" s="8" customFormat="1" ht="19.5" customHeight="1">
      <c r="A50" s="16" t="s">
        <v>23</v>
      </c>
      <c r="B50" s="10">
        <f>+B51+B52</f>
        <v>51978054</v>
      </c>
      <c r="C50" s="10">
        <f t="shared" ref="C50:D50" si="100">+C51+C52</f>
        <v>51310238</v>
      </c>
      <c r="D50" s="10">
        <f t="shared" si="100"/>
        <v>51310238</v>
      </c>
      <c r="E50" s="18"/>
      <c r="F50" s="10">
        <f>+F51+F52</f>
        <v>51978054</v>
      </c>
      <c r="G50" s="10">
        <f t="shared" ref="G50" si="101">+G51+G52</f>
        <v>51310238</v>
      </c>
      <c r="H50" s="10">
        <f t="shared" ref="H50" si="102">+H51+H52</f>
        <v>51310238</v>
      </c>
      <c r="I50" s="18"/>
      <c r="J50" s="10">
        <f>+J51+J52</f>
        <v>0</v>
      </c>
      <c r="K50" s="10">
        <f t="shared" ref="K50" si="103">+K51+K52</f>
        <v>0</v>
      </c>
      <c r="L50" s="10">
        <f t="shared" ref="L50" si="104">+L51+L52</f>
        <v>0</v>
      </c>
      <c r="N50" s="42"/>
      <c r="O50" s="42"/>
      <c r="P50" s="42"/>
      <c r="Q50" s="42"/>
    </row>
    <row r="51" spans="1:17" s="15" customFormat="1" ht="15.75">
      <c r="A51" s="11" t="s">
        <v>17</v>
      </c>
      <c r="B51" s="12">
        <v>103457</v>
      </c>
      <c r="C51" s="12">
        <v>103457</v>
      </c>
      <c r="D51" s="12">
        <v>103457</v>
      </c>
      <c r="E51" s="30"/>
      <c r="F51" s="17">
        <v>103457</v>
      </c>
      <c r="G51" s="17">
        <v>103457</v>
      </c>
      <c r="H51" s="17">
        <v>103457</v>
      </c>
      <c r="I51" s="33"/>
      <c r="J51" s="17">
        <f>+F51-B51</f>
        <v>0</v>
      </c>
      <c r="K51" s="17">
        <f t="shared" ref="K51:K52" si="105">+G51-C51</f>
        <v>0</v>
      </c>
      <c r="L51" s="17">
        <f t="shared" ref="L51:L52" si="106">+H51-D51</f>
        <v>0</v>
      </c>
      <c r="N51" s="51"/>
      <c r="O51" s="51"/>
      <c r="P51" s="51"/>
      <c r="Q51" s="51"/>
    </row>
    <row r="52" spans="1:17" s="15" customFormat="1" ht="15.75">
      <c r="A52" s="11" t="s">
        <v>18</v>
      </c>
      <c r="B52" s="12">
        <v>51874597</v>
      </c>
      <c r="C52" s="12">
        <v>51206781</v>
      </c>
      <c r="D52" s="28">
        <v>51206781</v>
      </c>
      <c r="E52" s="30"/>
      <c r="F52" s="12">
        <v>51874597</v>
      </c>
      <c r="G52" s="12">
        <v>51206781</v>
      </c>
      <c r="H52" s="12">
        <v>51206781</v>
      </c>
      <c r="I52" s="33"/>
      <c r="J52" s="17">
        <f>+F52-B52</f>
        <v>0</v>
      </c>
      <c r="K52" s="17">
        <f t="shared" si="105"/>
        <v>0</v>
      </c>
      <c r="L52" s="17">
        <f t="shared" si="106"/>
        <v>0</v>
      </c>
      <c r="N52" s="51"/>
      <c r="O52" s="51"/>
      <c r="P52" s="51"/>
      <c r="Q52" s="51"/>
    </row>
    <row r="53" spans="1:17" s="8" customFormat="1" ht="18" customHeight="1">
      <c r="A53" s="6" t="s">
        <v>24</v>
      </c>
      <c r="B53" s="14">
        <f t="shared" ref="B53:L53" si="107">+B54</f>
        <v>40645706</v>
      </c>
      <c r="C53" s="14">
        <f t="shared" si="107"/>
        <v>40567841</v>
      </c>
      <c r="D53" s="27">
        <f t="shared" si="107"/>
        <v>40412113</v>
      </c>
      <c r="E53" s="30"/>
      <c r="F53" s="14">
        <f t="shared" si="107"/>
        <v>49298412</v>
      </c>
      <c r="G53" s="14">
        <f t="shared" si="107"/>
        <v>49220547</v>
      </c>
      <c r="H53" s="27">
        <f t="shared" si="107"/>
        <v>49064819</v>
      </c>
      <c r="I53" s="32"/>
      <c r="J53" s="14">
        <f t="shared" si="107"/>
        <v>8652706</v>
      </c>
      <c r="K53" s="14">
        <f t="shared" si="107"/>
        <v>8652706</v>
      </c>
      <c r="L53" s="14">
        <f t="shared" si="107"/>
        <v>8652706</v>
      </c>
      <c r="N53" s="42"/>
      <c r="O53" s="42"/>
      <c r="P53" s="42"/>
      <c r="Q53" s="42"/>
    </row>
    <row r="54" spans="1:17" s="8" customFormat="1" ht="19.5" customHeight="1">
      <c r="A54" s="16" t="s">
        <v>25</v>
      </c>
      <c r="B54" s="10">
        <f>+B55+B56+B57</f>
        <v>40645706</v>
      </c>
      <c r="C54" s="10">
        <f t="shared" ref="C54" si="108">+C55+C56+C57</f>
        <v>40567841</v>
      </c>
      <c r="D54" s="10">
        <f t="shared" ref="D54" si="109">+D55+D56+D57</f>
        <v>40412113</v>
      </c>
      <c r="E54" s="30"/>
      <c r="F54" s="10">
        <f>+F55+F56+F57</f>
        <v>49298412</v>
      </c>
      <c r="G54" s="10">
        <f t="shared" ref="G54:H54" si="110">+G55+G56+G57</f>
        <v>49220547</v>
      </c>
      <c r="H54" s="10">
        <f t="shared" si="110"/>
        <v>49064819</v>
      </c>
      <c r="I54" s="18"/>
      <c r="J54" s="10">
        <f>+J55+J56+J57</f>
        <v>8652706</v>
      </c>
      <c r="K54" s="10">
        <f t="shared" ref="K54" si="111">+K55+K56+K57</f>
        <v>8652706</v>
      </c>
      <c r="L54" s="10">
        <f>+L55+L56+L57</f>
        <v>8652706</v>
      </c>
      <c r="N54" s="42"/>
      <c r="O54" s="42"/>
      <c r="P54" s="42"/>
      <c r="Q54" s="42"/>
    </row>
    <row r="55" spans="1:17" s="15" customFormat="1" ht="15.75">
      <c r="A55" s="38" t="s">
        <v>17</v>
      </c>
      <c r="B55" s="12">
        <v>32054757</v>
      </c>
      <c r="C55" s="12">
        <v>32054757</v>
      </c>
      <c r="D55" s="28">
        <v>32054757</v>
      </c>
      <c r="E55" s="30"/>
      <c r="F55" s="17">
        <f>+B55+J55</f>
        <v>40318547</v>
      </c>
      <c r="G55" s="17">
        <f t="shared" ref="G55:H55" si="112">+C55+K55</f>
        <v>40318547</v>
      </c>
      <c r="H55" s="17">
        <f t="shared" si="112"/>
        <v>40318547</v>
      </c>
      <c r="I55" s="33"/>
      <c r="J55" s="17">
        <v>8263790</v>
      </c>
      <c r="K55" s="17">
        <v>8263790</v>
      </c>
      <c r="L55" s="17">
        <v>8263790</v>
      </c>
      <c r="N55" s="51"/>
      <c r="O55" s="51"/>
      <c r="P55" s="51"/>
      <c r="Q55" s="51"/>
    </row>
    <row r="56" spans="1:17" s="15" customFormat="1" ht="15.75">
      <c r="A56" s="11" t="s">
        <v>36</v>
      </c>
      <c r="B56" s="12"/>
      <c r="C56" s="12"/>
      <c r="D56" s="28"/>
      <c r="E56" s="30"/>
      <c r="F56" s="17">
        <f>+B56+J56</f>
        <v>388916</v>
      </c>
      <c r="G56" s="17">
        <f t="shared" ref="G56" si="113">+C56+K56</f>
        <v>388916</v>
      </c>
      <c r="H56" s="17">
        <f t="shared" ref="H56" si="114">+D56+L56</f>
        <v>388916</v>
      </c>
      <c r="I56" s="33"/>
      <c r="J56" s="17">
        <v>388916</v>
      </c>
      <c r="K56" s="17">
        <v>388916</v>
      </c>
      <c r="L56" s="17">
        <v>388916</v>
      </c>
      <c r="M56" s="15" t="s">
        <v>57</v>
      </c>
      <c r="N56" s="51"/>
      <c r="O56" s="51"/>
      <c r="P56" s="51"/>
      <c r="Q56" s="51"/>
    </row>
    <row r="57" spans="1:17" s="15" customFormat="1" ht="15.75">
      <c r="A57" s="11" t="s">
        <v>18</v>
      </c>
      <c r="B57" s="12">
        <v>8590949</v>
      </c>
      <c r="C57" s="12">
        <v>8513084</v>
      </c>
      <c r="D57" s="28">
        <v>8357356</v>
      </c>
      <c r="E57" s="30"/>
      <c r="F57" s="17">
        <f>+B57</f>
        <v>8590949</v>
      </c>
      <c r="G57" s="17">
        <f t="shared" ref="G57:H57" si="115">+C57</f>
        <v>8513084</v>
      </c>
      <c r="H57" s="17">
        <f t="shared" si="115"/>
        <v>8357356</v>
      </c>
      <c r="I57" s="33"/>
      <c r="J57" s="17">
        <v>0</v>
      </c>
      <c r="K57" s="17">
        <v>0</v>
      </c>
      <c r="L57" s="17">
        <v>0</v>
      </c>
      <c r="N57" s="51"/>
      <c r="O57" s="51"/>
      <c r="P57" s="51"/>
      <c r="Q57" s="51"/>
    </row>
    <row r="58" spans="1:17" s="8" customFormat="1" ht="18" customHeight="1">
      <c r="A58" s="6" t="s">
        <v>29</v>
      </c>
      <c r="B58" s="14">
        <f>+B59</f>
        <v>15623561</v>
      </c>
      <c r="C58" s="14">
        <f t="shared" ref="C58:D58" si="116">+C59</f>
        <v>15623561</v>
      </c>
      <c r="D58" s="14">
        <f t="shared" si="116"/>
        <v>15623561</v>
      </c>
      <c r="E58" s="30"/>
      <c r="F58" s="14">
        <f>+F59</f>
        <v>16785050</v>
      </c>
      <c r="G58" s="14">
        <f t="shared" ref="G58:H59" si="117">+G59</f>
        <v>16785050</v>
      </c>
      <c r="H58" s="14">
        <f t="shared" si="117"/>
        <v>16785050</v>
      </c>
      <c r="I58" s="32"/>
      <c r="J58" s="14">
        <f>+J59</f>
        <v>1161489</v>
      </c>
      <c r="K58" s="14">
        <f t="shared" ref="K58:L59" si="118">+K59</f>
        <v>1161489</v>
      </c>
      <c r="L58" s="14">
        <f t="shared" si="118"/>
        <v>1161489</v>
      </c>
      <c r="M58" s="15"/>
      <c r="N58" s="51"/>
      <c r="O58" s="42"/>
      <c r="P58" s="42"/>
      <c r="Q58" s="42"/>
    </row>
    <row r="59" spans="1:17" s="8" customFormat="1" ht="42" customHeight="1">
      <c r="A59" s="16" t="s">
        <v>30</v>
      </c>
      <c r="B59" s="18">
        <f>+B60</f>
        <v>15623561</v>
      </c>
      <c r="C59" s="18">
        <f t="shared" ref="C59:D59" si="119">+C60</f>
        <v>15623561</v>
      </c>
      <c r="D59" s="18">
        <f t="shared" si="119"/>
        <v>15623561</v>
      </c>
      <c r="E59" s="30"/>
      <c r="F59" s="18">
        <f>+F60</f>
        <v>16785050</v>
      </c>
      <c r="G59" s="18">
        <f t="shared" si="117"/>
        <v>16785050</v>
      </c>
      <c r="H59" s="18">
        <f t="shared" si="117"/>
        <v>16785050</v>
      </c>
      <c r="I59" s="32"/>
      <c r="J59" s="18">
        <f>+J60</f>
        <v>1161489</v>
      </c>
      <c r="K59" s="18">
        <f t="shared" si="118"/>
        <v>1161489</v>
      </c>
      <c r="L59" s="18">
        <f t="shared" si="118"/>
        <v>1161489</v>
      </c>
      <c r="M59" s="15"/>
      <c r="N59" s="51"/>
      <c r="O59" s="42"/>
      <c r="P59" s="42"/>
      <c r="Q59" s="42"/>
    </row>
    <row r="60" spans="1:17" s="15" customFormat="1" ht="15.75">
      <c r="A60" s="11" t="s">
        <v>17</v>
      </c>
      <c r="B60" s="12">
        <v>15623561</v>
      </c>
      <c r="C60" s="12">
        <v>15623561</v>
      </c>
      <c r="D60" s="28">
        <v>15623561</v>
      </c>
      <c r="E60" s="30"/>
      <c r="F60" s="12">
        <v>16785050</v>
      </c>
      <c r="G60" s="17">
        <v>16785050</v>
      </c>
      <c r="H60" s="17">
        <v>16785050</v>
      </c>
      <c r="I60" s="33"/>
      <c r="J60" s="17">
        <f>+F60-B60</f>
        <v>1161489</v>
      </c>
      <c r="K60" s="17">
        <f t="shared" ref="K60:L60" si="120">+G60-C60</f>
        <v>1161489</v>
      </c>
      <c r="L60" s="17">
        <f t="shared" si="120"/>
        <v>1161489</v>
      </c>
      <c r="M60" s="15" t="s">
        <v>57</v>
      </c>
      <c r="N60" s="51"/>
      <c r="O60" s="51"/>
      <c r="P60" s="51"/>
      <c r="Q60" s="51"/>
    </row>
    <row r="61" spans="1:17" s="8" customFormat="1" ht="18" customHeight="1">
      <c r="A61" s="6" t="s">
        <v>32</v>
      </c>
      <c r="B61" s="14">
        <f>+B62</f>
        <v>7579841</v>
      </c>
      <c r="C61" s="14">
        <f t="shared" ref="C61:D61" si="121">+C62</f>
        <v>7579841</v>
      </c>
      <c r="D61" s="14">
        <f t="shared" si="121"/>
        <v>7579841</v>
      </c>
      <c r="E61" s="30"/>
      <c r="F61" s="14">
        <f>+F62</f>
        <v>9054534</v>
      </c>
      <c r="G61" s="14">
        <f t="shared" ref="G61:H62" si="122">+G62</f>
        <v>9054534</v>
      </c>
      <c r="H61" s="14">
        <f t="shared" si="122"/>
        <v>9054534</v>
      </c>
      <c r="I61" s="32"/>
      <c r="J61" s="14">
        <f>+J62</f>
        <v>1474693</v>
      </c>
      <c r="K61" s="14">
        <f t="shared" ref="K61:L62" si="123">+K62</f>
        <v>1474693</v>
      </c>
      <c r="L61" s="14">
        <f t="shared" si="123"/>
        <v>1474693</v>
      </c>
      <c r="M61" s="15"/>
      <c r="N61" s="51"/>
      <c r="O61" s="42"/>
      <c r="P61" s="42"/>
      <c r="Q61" s="42"/>
    </row>
    <row r="62" spans="1:17" s="8" customFormat="1" ht="39" customHeight="1">
      <c r="A62" s="16" t="s">
        <v>31</v>
      </c>
      <c r="B62" s="18">
        <f>+B63</f>
        <v>7579841</v>
      </c>
      <c r="C62" s="18">
        <f t="shared" ref="C62" si="124">+C63</f>
        <v>7579841</v>
      </c>
      <c r="D62" s="18">
        <f t="shared" ref="D62" si="125">+D63</f>
        <v>7579841</v>
      </c>
      <c r="E62" s="30"/>
      <c r="F62" s="18">
        <f>+F63</f>
        <v>9054534</v>
      </c>
      <c r="G62" s="18">
        <f t="shared" si="122"/>
        <v>9054534</v>
      </c>
      <c r="H62" s="18">
        <f t="shared" si="122"/>
        <v>9054534</v>
      </c>
      <c r="I62" s="32"/>
      <c r="J62" s="18">
        <f>+J63</f>
        <v>1474693</v>
      </c>
      <c r="K62" s="18">
        <f t="shared" si="123"/>
        <v>1474693</v>
      </c>
      <c r="L62" s="18">
        <f t="shared" si="123"/>
        <v>1474693</v>
      </c>
      <c r="M62" s="15"/>
      <c r="N62" s="51"/>
      <c r="O62" s="42"/>
      <c r="P62" s="42"/>
      <c r="Q62" s="42"/>
    </row>
    <row r="63" spans="1:17" s="15" customFormat="1" ht="15.75">
      <c r="A63" s="11" t="s">
        <v>17</v>
      </c>
      <c r="B63" s="12">
        <v>7579841</v>
      </c>
      <c r="C63" s="12">
        <v>7579841</v>
      </c>
      <c r="D63" s="28">
        <v>7579841</v>
      </c>
      <c r="E63" s="30"/>
      <c r="F63" s="12">
        <v>9054534</v>
      </c>
      <c r="G63" s="17">
        <v>9054534</v>
      </c>
      <c r="H63" s="17">
        <v>9054534</v>
      </c>
      <c r="I63" s="33"/>
      <c r="J63" s="17">
        <f>+F63-B63</f>
        <v>1474693</v>
      </c>
      <c r="K63" s="17">
        <f>+G63-C63</f>
        <v>1474693</v>
      </c>
      <c r="L63" s="17">
        <f t="shared" ref="L63" si="126">+H63-D63</f>
        <v>1474693</v>
      </c>
      <c r="M63" s="15" t="s">
        <v>57</v>
      </c>
      <c r="N63" s="51"/>
      <c r="O63" s="51"/>
      <c r="P63" s="51"/>
      <c r="Q63" s="51"/>
    </row>
    <row r="64" spans="1:17" s="8" customFormat="1">
      <c r="B64" s="36"/>
      <c r="C64" s="36"/>
      <c r="D64" s="36"/>
      <c r="F64" s="37"/>
      <c r="G64" s="37"/>
      <c r="H64" s="37"/>
      <c r="J64" s="37"/>
      <c r="K64" s="37"/>
      <c r="L64" s="37"/>
      <c r="M64" s="15"/>
      <c r="N64" s="51"/>
      <c r="O64" s="42"/>
      <c r="P64" s="42"/>
      <c r="Q64" s="42"/>
    </row>
    <row r="65" spans="1:17" s="8" customFormat="1" ht="31.5" customHeight="1">
      <c r="A65" s="79" t="s">
        <v>52</v>
      </c>
      <c r="B65" s="79"/>
      <c r="C65" s="79"/>
      <c r="D65" s="79"/>
      <c r="E65" s="79"/>
      <c r="F65" s="79"/>
      <c r="G65" s="79"/>
      <c r="H65" s="79"/>
      <c r="I65" s="79"/>
      <c r="J65" s="79"/>
      <c r="K65" s="79"/>
      <c r="L65" s="79"/>
      <c r="M65" s="15"/>
      <c r="N65" s="51"/>
      <c r="O65" s="42"/>
      <c r="P65" s="42"/>
      <c r="Q65" s="42"/>
    </row>
    <row r="66" spans="1:17" s="8" customFormat="1" ht="33" customHeight="1">
      <c r="A66" s="80" t="s">
        <v>44</v>
      </c>
      <c r="B66" s="80"/>
      <c r="C66" s="80"/>
      <c r="D66" s="80"/>
      <c r="F66" s="37"/>
      <c r="G66" s="37"/>
      <c r="H66" s="37"/>
      <c r="J66" s="37"/>
      <c r="K66" s="37"/>
      <c r="L66" s="37"/>
      <c r="M66" s="15"/>
      <c r="N66" s="51"/>
      <c r="O66" s="42"/>
      <c r="P66" s="42"/>
      <c r="Q66" s="42"/>
    </row>
    <row r="67" spans="1:17" s="8" customFormat="1">
      <c r="A67" s="57"/>
      <c r="B67" s="46" t="s">
        <v>1</v>
      </c>
      <c r="C67" s="46" t="s">
        <v>2</v>
      </c>
      <c r="D67" s="46" t="s">
        <v>3</v>
      </c>
      <c r="F67" s="37"/>
      <c r="G67" s="37"/>
      <c r="H67" s="37"/>
      <c r="J67" s="37"/>
      <c r="K67" s="37"/>
      <c r="L67" s="37"/>
      <c r="M67" s="15"/>
      <c r="N67" s="51"/>
      <c r="O67" s="42"/>
      <c r="P67" s="42"/>
      <c r="Q67" s="42"/>
    </row>
    <row r="68" spans="1:17" s="8" customFormat="1" ht="16.5">
      <c r="A68" s="54" t="s">
        <v>48</v>
      </c>
      <c r="B68" s="54">
        <f>B69+B72</f>
        <v>45389129</v>
      </c>
      <c r="C68" s="54">
        <f t="shared" ref="C68:D68" si="127">C69+C72</f>
        <v>47380357</v>
      </c>
      <c r="D68" s="54">
        <f t="shared" si="127"/>
        <v>47380357</v>
      </c>
      <c r="F68" s="37"/>
      <c r="G68" s="37"/>
      <c r="H68" s="37"/>
      <c r="J68" s="37"/>
      <c r="K68" s="37"/>
      <c r="L68" s="37"/>
      <c r="M68" s="15"/>
      <c r="N68" s="51"/>
      <c r="O68" s="42"/>
      <c r="P68" s="42"/>
      <c r="Q68" s="42"/>
    </row>
    <row r="69" spans="1:17" s="8" customFormat="1" ht="16.5">
      <c r="A69" s="61" t="s">
        <v>49</v>
      </c>
      <c r="B69" s="55">
        <f>+B70+B71</f>
        <v>31521704</v>
      </c>
      <c r="C69" s="55">
        <f t="shared" ref="C69:D69" si="128">+C70+C71</f>
        <v>31521704</v>
      </c>
      <c r="D69" s="55">
        <f t="shared" si="128"/>
        <v>31521704</v>
      </c>
      <c r="F69" s="37"/>
      <c r="G69" s="37"/>
      <c r="H69" s="37"/>
      <c r="J69" s="37"/>
      <c r="K69" s="37"/>
      <c r="L69" s="37"/>
      <c r="M69" s="15"/>
      <c r="N69" s="51"/>
      <c r="O69" s="42"/>
      <c r="P69" s="42"/>
      <c r="Q69" s="42"/>
    </row>
    <row r="70" spans="1:17" s="8" customFormat="1" ht="16.5">
      <c r="A70" s="62" t="s">
        <v>42</v>
      </c>
      <c r="B70" s="63">
        <v>27000000</v>
      </c>
      <c r="C70" s="63">
        <v>27000000</v>
      </c>
      <c r="D70" s="63">
        <v>27000000</v>
      </c>
      <c r="F70" s="37"/>
      <c r="G70" s="37"/>
      <c r="H70" s="37"/>
      <c r="J70" s="37"/>
      <c r="K70" s="37"/>
      <c r="L70" s="37"/>
      <c r="M70" s="15"/>
      <c r="N70" s="51"/>
      <c r="O70" s="42"/>
      <c r="P70" s="42"/>
      <c r="Q70" s="42"/>
    </row>
    <row r="71" spans="1:17" s="8" customFormat="1" ht="16.5">
      <c r="A71" s="62" t="s">
        <v>42</v>
      </c>
      <c r="B71" s="63">
        <v>4521704</v>
      </c>
      <c r="C71" s="63">
        <v>4521704</v>
      </c>
      <c r="D71" s="63">
        <v>4521704</v>
      </c>
      <c r="F71" s="37"/>
      <c r="G71" s="37"/>
      <c r="H71" s="37"/>
      <c r="J71" s="37"/>
      <c r="K71" s="37"/>
      <c r="L71" s="37"/>
      <c r="M71" s="15"/>
      <c r="N71" s="51"/>
      <c r="O71" s="42"/>
      <c r="P71" s="42"/>
      <c r="Q71" s="42"/>
    </row>
    <row r="72" spans="1:17" s="8" customFormat="1" ht="16.5">
      <c r="A72" s="58" t="s">
        <v>43</v>
      </c>
      <c r="B72" s="56">
        <v>13867425</v>
      </c>
      <c r="C72" s="56">
        <v>15858653</v>
      </c>
      <c r="D72" s="56">
        <v>15858653</v>
      </c>
      <c r="F72" s="37"/>
      <c r="G72" s="37"/>
      <c r="H72" s="37"/>
      <c r="J72" s="37"/>
      <c r="K72" s="37"/>
      <c r="L72" s="37"/>
      <c r="M72" s="15"/>
      <c r="N72" s="51"/>
      <c r="O72" s="42"/>
      <c r="P72" s="42"/>
      <c r="Q72" s="42"/>
    </row>
    <row r="73" spans="1:17" s="8" customFormat="1" ht="15">
      <c r="A73" s="60" t="s">
        <v>53</v>
      </c>
      <c r="B73" s="59">
        <f>+B68-J5</f>
        <v>0</v>
      </c>
      <c r="C73" s="59">
        <f>+C68-K5</f>
        <v>0</v>
      </c>
      <c r="D73" s="59">
        <f>+D68-L5</f>
        <v>0</v>
      </c>
      <c r="F73" s="37"/>
      <c r="G73" s="37"/>
      <c r="H73" s="37"/>
      <c r="J73" s="37"/>
      <c r="K73" s="37"/>
      <c r="L73" s="37"/>
      <c r="N73" s="42"/>
      <c r="O73" s="42"/>
      <c r="P73" s="42"/>
      <c r="Q73" s="42"/>
    </row>
    <row r="74" spans="1:17" s="8" customFormat="1">
      <c r="B74" s="36"/>
      <c r="C74" s="36"/>
      <c r="D74" s="36"/>
      <c r="F74" s="37"/>
      <c r="G74" s="37"/>
      <c r="H74" s="37"/>
      <c r="J74" s="37"/>
      <c r="K74" s="37"/>
      <c r="L74" s="37"/>
      <c r="N74" s="42"/>
      <c r="O74" s="42"/>
      <c r="P74" s="42"/>
      <c r="Q74" s="42"/>
    </row>
    <row r="75" spans="1:17" s="8" customFormat="1">
      <c r="B75" s="36"/>
      <c r="C75" s="36"/>
      <c r="D75" s="36"/>
      <c r="F75" s="37"/>
      <c r="G75" s="37"/>
      <c r="H75" s="37"/>
      <c r="J75" s="37"/>
      <c r="K75" s="37"/>
      <c r="L75" s="37"/>
      <c r="N75" s="42"/>
      <c r="O75" s="42"/>
      <c r="P75" s="42"/>
      <c r="Q75" s="42"/>
    </row>
    <row r="76" spans="1:17" s="8" customFormat="1" ht="39.75" customHeight="1">
      <c r="A76" s="78" t="s">
        <v>54</v>
      </c>
      <c r="B76" s="78"/>
      <c r="C76" s="78"/>
      <c r="D76" s="78"/>
      <c r="E76" s="78"/>
      <c r="F76" s="78"/>
      <c r="G76" s="78"/>
      <c r="H76" s="78"/>
      <c r="I76" s="78"/>
      <c r="J76" s="78"/>
      <c r="K76" s="78"/>
      <c r="L76" s="78"/>
      <c r="N76" s="42"/>
      <c r="O76" s="42"/>
      <c r="P76" s="42"/>
      <c r="Q76" s="42"/>
    </row>
    <row r="77" spans="1:17" s="8" customFormat="1" ht="55.5" customHeight="1">
      <c r="A77" s="79" t="s">
        <v>55</v>
      </c>
      <c r="B77" s="79"/>
      <c r="C77" s="79"/>
      <c r="D77" s="79"/>
      <c r="E77" s="79"/>
      <c r="F77" s="79"/>
      <c r="G77" s="79"/>
      <c r="H77" s="79"/>
      <c r="I77" s="79"/>
      <c r="J77" s="79"/>
      <c r="K77" s="79"/>
      <c r="L77" s="79"/>
      <c r="N77" s="42"/>
      <c r="O77" s="42"/>
      <c r="P77" s="42"/>
      <c r="Q77" s="42"/>
    </row>
    <row r="78" spans="1:17" s="8" customFormat="1" ht="69" customHeight="1">
      <c r="A78" s="79" t="s">
        <v>56</v>
      </c>
      <c r="B78" s="79"/>
      <c r="C78" s="79"/>
      <c r="D78" s="79"/>
      <c r="E78" s="79"/>
      <c r="F78" s="79"/>
      <c r="G78" s="79"/>
      <c r="H78" s="79"/>
      <c r="I78" s="79"/>
      <c r="J78" s="79"/>
      <c r="K78" s="79"/>
      <c r="L78" s="79"/>
      <c r="N78" s="42"/>
      <c r="O78" s="42"/>
      <c r="P78" s="42"/>
      <c r="Q78" s="42"/>
    </row>
    <row r="79" spans="1:17" s="8" customFormat="1">
      <c r="A79" s="36"/>
      <c r="B79" s="36"/>
      <c r="C79" s="36"/>
      <c r="D79" s="36"/>
      <c r="F79" s="37"/>
      <c r="G79" s="37"/>
      <c r="H79" s="37"/>
      <c r="J79" s="37"/>
      <c r="K79" s="37"/>
      <c r="L79" s="37"/>
      <c r="N79" s="42"/>
      <c r="O79" s="42"/>
      <c r="P79" s="42"/>
      <c r="Q79" s="42"/>
    </row>
    <row r="80" spans="1:17" s="8" customFormat="1">
      <c r="B80" s="36"/>
      <c r="C80" s="36"/>
      <c r="D80" s="36"/>
      <c r="F80" s="37"/>
      <c r="G80" s="37"/>
      <c r="H80" s="37"/>
      <c r="J80" s="37"/>
      <c r="K80" s="37"/>
      <c r="L80" s="37"/>
      <c r="N80" s="42"/>
      <c r="O80" s="42"/>
      <c r="P80" s="42"/>
      <c r="Q80" s="42"/>
    </row>
    <row r="81" spans="1:17" s="8" customFormat="1">
      <c r="A81" s="36"/>
      <c r="B81" s="36"/>
      <c r="C81" s="36"/>
      <c r="D81" s="36"/>
      <c r="F81" s="37"/>
      <c r="G81" s="37"/>
      <c r="H81" s="37"/>
      <c r="J81" s="37"/>
      <c r="K81" s="37"/>
      <c r="L81" s="37"/>
      <c r="N81" s="42"/>
      <c r="O81" s="42"/>
      <c r="P81" s="42"/>
      <c r="Q81" s="42"/>
    </row>
    <row r="82" spans="1:17" s="8" customFormat="1">
      <c r="A82" s="36"/>
      <c r="B82" s="36"/>
      <c r="C82" s="36"/>
      <c r="D82" s="36"/>
      <c r="F82" s="37"/>
      <c r="G82" s="37"/>
      <c r="H82" s="37"/>
      <c r="J82" s="37"/>
      <c r="K82" s="37"/>
      <c r="L82" s="37"/>
      <c r="N82" s="42"/>
      <c r="O82" s="42"/>
      <c r="P82" s="42"/>
      <c r="Q82" s="42"/>
    </row>
    <row r="83" spans="1:17" s="8" customFormat="1">
      <c r="A83" s="36"/>
      <c r="B83" s="36"/>
      <c r="C83" s="36"/>
      <c r="D83" s="36"/>
      <c r="F83" s="37"/>
      <c r="G83" s="37"/>
      <c r="H83" s="37"/>
      <c r="J83" s="37"/>
      <c r="K83" s="37"/>
      <c r="L83" s="37"/>
      <c r="N83" s="42"/>
      <c r="O83" s="42"/>
      <c r="P83" s="42"/>
      <c r="Q83" s="42"/>
    </row>
    <row r="84" spans="1:17" s="8" customFormat="1">
      <c r="A84" s="36"/>
      <c r="B84" s="36"/>
      <c r="C84" s="36"/>
      <c r="D84" s="36"/>
      <c r="F84" s="37"/>
      <c r="G84" s="37"/>
      <c r="H84" s="37"/>
      <c r="J84" s="37"/>
      <c r="K84" s="37"/>
      <c r="L84" s="37"/>
      <c r="N84" s="42"/>
      <c r="O84" s="42"/>
      <c r="P84" s="42"/>
      <c r="Q84" s="42"/>
    </row>
    <row r="85" spans="1:17" s="8" customFormat="1">
      <c r="A85" s="36"/>
      <c r="B85" s="36"/>
      <c r="C85" s="36"/>
      <c r="D85" s="36"/>
      <c r="F85" s="37"/>
      <c r="G85" s="37"/>
      <c r="H85" s="37"/>
      <c r="J85" s="37"/>
      <c r="K85" s="37"/>
      <c r="L85" s="37"/>
      <c r="N85" s="42"/>
      <c r="O85" s="42"/>
      <c r="P85" s="42"/>
      <c r="Q85" s="42"/>
    </row>
    <row r="86" spans="1:17" s="8" customFormat="1">
      <c r="A86" s="36"/>
      <c r="B86" s="36"/>
      <c r="C86" s="36"/>
      <c r="D86" s="36"/>
      <c r="F86" s="37"/>
      <c r="G86" s="37"/>
      <c r="H86" s="37"/>
      <c r="J86" s="37"/>
      <c r="K86" s="37"/>
      <c r="L86" s="37"/>
      <c r="N86" s="42"/>
      <c r="O86" s="42"/>
      <c r="P86" s="42"/>
      <c r="Q86" s="42"/>
    </row>
    <row r="87" spans="1:17" s="8" customFormat="1">
      <c r="A87" s="36"/>
      <c r="B87" s="36"/>
      <c r="C87" s="36"/>
      <c r="D87" s="36"/>
      <c r="F87" s="37"/>
      <c r="G87" s="37"/>
      <c r="H87" s="37"/>
      <c r="J87" s="37"/>
      <c r="K87" s="37"/>
      <c r="L87" s="37"/>
      <c r="N87" s="42"/>
      <c r="O87" s="42"/>
      <c r="P87" s="42"/>
      <c r="Q87" s="42"/>
    </row>
    <row r="88" spans="1:17" s="8" customFormat="1">
      <c r="A88" s="36"/>
      <c r="B88" s="36"/>
      <c r="C88" s="36"/>
      <c r="D88" s="36"/>
      <c r="F88" s="37"/>
      <c r="G88" s="37"/>
      <c r="H88" s="37"/>
      <c r="J88" s="37"/>
      <c r="K88" s="37"/>
      <c r="L88" s="37"/>
      <c r="N88" s="42"/>
      <c r="O88" s="42"/>
      <c r="P88" s="42"/>
      <c r="Q88" s="42"/>
    </row>
    <row r="89" spans="1:17" s="8" customFormat="1">
      <c r="A89" s="36"/>
      <c r="B89" s="36"/>
      <c r="C89" s="36"/>
      <c r="D89" s="36"/>
      <c r="F89" s="37"/>
      <c r="G89" s="37"/>
      <c r="H89" s="37"/>
      <c r="J89" s="37"/>
      <c r="K89" s="37"/>
      <c r="L89" s="37"/>
      <c r="N89" s="42"/>
      <c r="O89" s="42"/>
      <c r="P89" s="42"/>
      <c r="Q89" s="42"/>
    </row>
    <row r="90" spans="1:17" s="8" customFormat="1">
      <c r="A90" s="36"/>
      <c r="B90" s="36"/>
      <c r="C90" s="36"/>
      <c r="D90" s="36"/>
      <c r="F90" s="37"/>
      <c r="G90" s="37"/>
      <c r="H90" s="37"/>
      <c r="J90" s="37"/>
      <c r="K90" s="37"/>
      <c r="L90" s="37"/>
      <c r="N90" s="42"/>
      <c r="O90" s="42"/>
      <c r="P90" s="42"/>
      <c r="Q90" s="42"/>
    </row>
    <row r="91" spans="1:17" s="8" customFormat="1">
      <c r="A91" s="36"/>
      <c r="B91" s="36"/>
      <c r="C91" s="36"/>
      <c r="D91" s="36"/>
      <c r="F91" s="37"/>
      <c r="G91" s="37"/>
      <c r="H91" s="37"/>
      <c r="J91" s="37"/>
      <c r="K91" s="37"/>
      <c r="L91" s="37"/>
      <c r="N91" s="42"/>
      <c r="O91" s="42"/>
      <c r="P91" s="42"/>
      <c r="Q91" s="42"/>
    </row>
    <row r="92" spans="1:17" s="8" customFormat="1">
      <c r="A92" s="36"/>
      <c r="B92" s="36"/>
      <c r="C92" s="36"/>
      <c r="D92" s="36"/>
      <c r="F92" s="37"/>
      <c r="G92" s="37"/>
      <c r="H92" s="37"/>
      <c r="J92" s="37"/>
      <c r="K92" s="37"/>
      <c r="L92" s="37"/>
      <c r="N92" s="42"/>
      <c r="O92" s="42"/>
      <c r="P92" s="42"/>
      <c r="Q92" s="42"/>
    </row>
    <row r="93" spans="1:17" s="8" customFormat="1">
      <c r="A93" s="36"/>
      <c r="B93" s="36"/>
      <c r="C93" s="36"/>
      <c r="D93" s="36"/>
      <c r="F93" s="37"/>
      <c r="G93" s="37"/>
      <c r="H93" s="37"/>
      <c r="J93" s="37"/>
      <c r="K93" s="37"/>
      <c r="L93" s="37"/>
      <c r="N93" s="42"/>
      <c r="O93" s="42"/>
      <c r="P93" s="42"/>
      <c r="Q93" s="42"/>
    </row>
    <row r="94" spans="1:17" s="8" customFormat="1">
      <c r="A94" s="36"/>
      <c r="B94" s="36"/>
      <c r="C94" s="36"/>
      <c r="D94" s="36"/>
      <c r="F94" s="37"/>
      <c r="G94" s="37"/>
      <c r="H94" s="37"/>
      <c r="J94" s="37"/>
      <c r="K94" s="37"/>
      <c r="L94" s="37"/>
      <c r="N94" s="42"/>
      <c r="O94" s="42"/>
      <c r="P94" s="42"/>
      <c r="Q94" s="42"/>
    </row>
    <row r="95" spans="1:17" s="8" customFormat="1">
      <c r="A95" s="36"/>
      <c r="B95" s="36"/>
      <c r="C95" s="36"/>
      <c r="D95" s="36"/>
      <c r="F95" s="37"/>
      <c r="G95" s="37"/>
      <c r="H95" s="37"/>
      <c r="J95" s="37"/>
      <c r="K95" s="37"/>
      <c r="L95" s="37"/>
      <c r="N95" s="42"/>
      <c r="O95" s="42"/>
      <c r="P95" s="42"/>
      <c r="Q95" s="42"/>
    </row>
    <row r="96" spans="1:17" s="8" customFormat="1">
      <c r="A96" s="36"/>
      <c r="B96" s="36"/>
      <c r="C96" s="36"/>
      <c r="D96" s="36"/>
      <c r="F96" s="37"/>
      <c r="G96" s="37"/>
      <c r="H96" s="37"/>
      <c r="J96" s="37"/>
      <c r="K96" s="37"/>
      <c r="L96" s="37"/>
      <c r="N96" s="42"/>
      <c r="O96" s="42"/>
      <c r="P96" s="42"/>
      <c r="Q96" s="42"/>
    </row>
    <row r="97" spans="1:17" s="8" customFormat="1">
      <c r="A97" s="36"/>
      <c r="B97" s="36"/>
      <c r="C97" s="36"/>
      <c r="D97" s="36"/>
      <c r="F97" s="37"/>
      <c r="G97" s="37"/>
      <c r="H97" s="37"/>
      <c r="J97" s="37"/>
      <c r="K97" s="37"/>
      <c r="L97" s="37"/>
      <c r="N97" s="42"/>
      <c r="O97" s="42"/>
      <c r="P97" s="42"/>
      <c r="Q97" s="42"/>
    </row>
    <row r="98" spans="1:17" s="8" customFormat="1">
      <c r="A98" s="36"/>
      <c r="B98" s="36"/>
      <c r="C98" s="36"/>
      <c r="D98" s="36"/>
      <c r="F98" s="37"/>
      <c r="G98" s="37"/>
      <c r="H98" s="37"/>
      <c r="J98" s="37"/>
      <c r="K98" s="37"/>
      <c r="L98" s="37"/>
      <c r="N98" s="42"/>
      <c r="O98" s="42"/>
      <c r="P98" s="42"/>
      <c r="Q98" s="42"/>
    </row>
    <row r="99" spans="1:17" s="8" customFormat="1">
      <c r="A99" s="36"/>
      <c r="B99" s="36"/>
      <c r="C99" s="36"/>
      <c r="D99" s="36"/>
      <c r="F99" s="37"/>
      <c r="G99" s="37"/>
      <c r="H99" s="37"/>
      <c r="J99" s="37"/>
      <c r="K99" s="37"/>
      <c r="L99" s="37"/>
      <c r="N99" s="42"/>
      <c r="O99" s="42"/>
      <c r="P99" s="42"/>
      <c r="Q99" s="42"/>
    </row>
    <row r="100" spans="1:17" s="8" customFormat="1">
      <c r="A100" s="36"/>
      <c r="B100" s="36"/>
      <c r="C100" s="36"/>
      <c r="D100" s="36"/>
      <c r="F100" s="37"/>
      <c r="G100" s="37"/>
      <c r="H100" s="37"/>
      <c r="J100" s="37"/>
      <c r="K100" s="37"/>
      <c r="L100" s="37"/>
      <c r="N100" s="42"/>
      <c r="O100" s="42"/>
      <c r="P100" s="42"/>
      <c r="Q100" s="42"/>
    </row>
    <row r="101" spans="1:17" s="8" customFormat="1">
      <c r="A101" s="36"/>
      <c r="B101" s="36"/>
      <c r="C101" s="36"/>
      <c r="D101" s="36"/>
      <c r="F101" s="37"/>
      <c r="G101" s="37"/>
      <c r="H101" s="37"/>
      <c r="J101" s="37"/>
      <c r="K101" s="37"/>
      <c r="L101" s="37"/>
      <c r="N101" s="42"/>
      <c r="O101" s="42"/>
      <c r="P101" s="42"/>
      <c r="Q101" s="42"/>
    </row>
    <row r="102" spans="1:17" s="8" customFormat="1">
      <c r="A102" s="36"/>
      <c r="B102" s="36"/>
      <c r="C102" s="36"/>
      <c r="D102" s="36"/>
      <c r="F102" s="37"/>
      <c r="G102" s="37"/>
      <c r="H102" s="37"/>
      <c r="J102" s="37"/>
      <c r="K102" s="37"/>
      <c r="L102" s="37"/>
      <c r="N102" s="42"/>
      <c r="O102" s="42"/>
      <c r="P102" s="42"/>
      <c r="Q102" s="42"/>
    </row>
    <row r="103" spans="1:17" s="8" customFormat="1">
      <c r="A103" s="36"/>
      <c r="B103" s="36"/>
      <c r="C103" s="36"/>
      <c r="D103" s="36"/>
      <c r="F103" s="37"/>
      <c r="G103" s="37"/>
      <c r="H103" s="37"/>
      <c r="J103" s="37"/>
      <c r="K103" s="37"/>
      <c r="L103" s="37"/>
      <c r="N103" s="42"/>
      <c r="O103" s="42"/>
      <c r="P103" s="42"/>
      <c r="Q103" s="42"/>
    </row>
    <row r="104" spans="1:17" s="8" customFormat="1">
      <c r="A104" s="36"/>
      <c r="B104" s="36"/>
      <c r="C104" s="36"/>
      <c r="D104" s="36"/>
      <c r="F104" s="37"/>
      <c r="G104" s="37"/>
      <c r="H104" s="37"/>
      <c r="J104" s="37"/>
      <c r="K104" s="37"/>
      <c r="L104" s="37"/>
      <c r="N104" s="42"/>
      <c r="O104" s="42"/>
      <c r="P104" s="42"/>
      <c r="Q104" s="42"/>
    </row>
    <row r="105" spans="1:17" s="8" customFormat="1">
      <c r="A105" s="36"/>
      <c r="B105" s="36"/>
      <c r="C105" s="36"/>
      <c r="D105" s="36"/>
      <c r="F105" s="37"/>
      <c r="G105" s="37"/>
      <c r="H105" s="37"/>
      <c r="J105" s="37"/>
      <c r="K105" s="37"/>
      <c r="L105" s="37"/>
      <c r="N105" s="42"/>
      <c r="O105" s="42"/>
      <c r="P105" s="42"/>
      <c r="Q105" s="42"/>
    </row>
    <row r="106" spans="1:17" s="8" customFormat="1">
      <c r="A106" s="36"/>
      <c r="B106" s="36"/>
      <c r="C106" s="36"/>
      <c r="D106" s="36"/>
      <c r="F106" s="37"/>
      <c r="G106" s="37"/>
      <c r="H106" s="37"/>
      <c r="J106" s="37"/>
      <c r="K106" s="37"/>
      <c r="L106" s="37"/>
      <c r="N106" s="42"/>
      <c r="O106" s="42"/>
      <c r="P106" s="42"/>
      <c r="Q106" s="42"/>
    </row>
    <row r="107" spans="1:17" s="8" customFormat="1">
      <c r="A107" s="36"/>
      <c r="B107" s="36"/>
      <c r="C107" s="36"/>
      <c r="D107" s="36"/>
      <c r="F107" s="37"/>
      <c r="G107" s="37"/>
      <c r="H107" s="37"/>
      <c r="J107" s="37"/>
      <c r="K107" s="37"/>
      <c r="L107" s="37"/>
      <c r="N107" s="42"/>
      <c r="O107" s="42"/>
      <c r="P107" s="42"/>
      <c r="Q107" s="42"/>
    </row>
    <row r="108" spans="1:17" s="8" customFormat="1">
      <c r="A108" s="36"/>
      <c r="B108" s="36"/>
      <c r="C108" s="36"/>
      <c r="D108" s="36"/>
      <c r="F108" s="37"/>
      <c r="G108" s="37"/>
      <c r="H108" s="37"/>
      <c r="J108" s="37"/>
      <c r="K108" s="37"/>
      <c r="L108" s="37"/>
      <c r="N108" s="42"/>
      <c r="O108" s="42"/>
      <c r="P108" s="42"/>
      <c r="Q108" s="42"/>
    </row>
    <row r="109" spans="1:17" s="8" customFormat="1">
      <c r="A109" s="36"/>
      <c r="B109" s="36"/>
      <c r="C109" s="36"/>
      <c r="D109" s="36"/>
      <c r="F109" s="37"/>
      <c r="G109" s="37"/>
      <c r="H109" s="37"/>
      <c r="J109" s="37"/>
      <c r="K109" s="37"/>
      <c r="L109" s="37"/>
      <c r="N109" s="42"/>
      <c r="O109" s="42"/>
      <c r="P109" s="42"/>
      <c r="Q109" s="42"/>
    </row>
    <row r="110" spans="1:17" s="8" customFormat="1">
      <c r="A110" s="36"/>
      <c r="B110" s="36"/>
      <c r="C110" s="36"/>
      <c r="D110" s="36"/>
      <c r="F110" s="37"/>
      <c r="G110" s="37"/>
      <c r="H110" s="37"/>
      <c r="J110" s="37"/>
      <c r="K110" s="37"/>
      <c r="L110" s="37"/>
      <c r="N110" s="42"/>
      <c r="O110" s="42"/>
      <c r="P110" s="42"/>
      <c r="Q110" s="42"/>
    </row>
    <row r="111" spans="1:17" s="8" customFormat="1">
      <c r="A111" s="36"/>
      <c r="B111" s="36"/>
      <c r="C111" s="36"/>
      <c r="D111" s="36"/>
      <c r="F111" s="37"/>
      <c r="G111" s="37"/>
      <c r="H111" s="37"/>
      <c r="J111" s="37"/>
      <c r="K111" s="37"/>
      <c r="L111" s="37"/>
      <c r="N111" s="42"/>
      <c r="O111" s="42"/>
      <c r="P111" s="42"/>
      <c r="Q111" s="42"/>
    </row>
    <row r="112" spans="1:17" s="8" customFormat="1">
      <c r="A112" s="36"/>
      <c r="B112" s="36"/>
      <c r="C112" s="36"/>
      <c r="D112" s="36"/>
      <c r="F112" s="37"/>
      <c r="G112" s="37"/>
      <c r="H112" s="37"/>
      <c r="J112" s="37"/>
      <c r="K112" s="37"/>
      <c r="L112" s="37"/>
      <c r="N112" s="42"/>
      <c r="O112" s="42"/>
      <c r="P112" s="42"/>
      <c r="Q112" s="42"/>
    </row>
    <row r="113" spans="1:17" s="8" customFormat="1">
      <c r="A113" s="36"/>
      <c r="B113" s="36"/>
      <c r="C113" s="36"/>
      <c r="D113" s="36"/>
      <c r="F113" s="37"/>
      <c r="G113" s="37"/>
      <c r="H113" s="37"/>
      <c r="J113" s="37"/>
      <c r="K113" s="37"/>
      <c r="L113" s="37"/>
      <c r="N113" s="42"/>
      <c r="O113" s="42"/>
      <c r="P113" s="42"/>
      <c r="Q113" s="42"/>
    </row>
    <row r="114" spans="1:17" s="8" customFormat="1">
      <c r="A114" s="36"/>
      <c r="B114" s="36"/>
      <c r="C114" s="36"/>
      <c r="D114" s="36"/>
      <c r="F114" s="37"/>
      <c r="G114" s="37"/>
      <c r="H114" s="37"/>
      <c r="J114" s="37"/>
      <c r="K114" s="37"/>
      <c r="L114" s="37"/>
      <c r="N114" s="42"/>
      <c r="O114" s="42"/>
      <c r="P114" s="42"/>
      <c r="Q114" s="42"/>
    </row>
    <row r="115" spans="1:17" s="8" customFormat="1">
      <c r="A115" s="36"/>
      <c r="B115" s="36"/>
      <c r="C115" s="36"/>
      <c r="D115" s="36"/>
      <c r="F115" s="37"/>
      <c r="G115" s="37"/>
      <c r="H115" s="37"/>
      <c r="J115" s="37"/>
      <c r="K115" s="37"/>
      <c r="L115" s="37"/>
      <c r="N115" s="42"/>
      <c r="O115" s="42"/>
      <c r="P115" s="42"/>
      <c r="Q115" s="42"/>
    </row>
    <row r="116" spans="1:17" s="8" customFormat="1">
      <c r="A116" s="36"/>
      <c r="B116" s="36"/>
      <c r="C116" s="36"/>
      <c r="D116" s="36"/>
      <c r="F116" s="37"/>
      <c r="G116" s="37"/>
      <c r="H116" s="37"/>
      <c r="J116" s="37"/>
      <c r="K116" s="37"/>
      <c r="L116" s="37"/>
      <c r="N116" s="42"/>
      <c r="O116" s="42"/>
      <c r="P116" s="42"/>
      <c r="Q116" s="42"/>
    </row>
  </sheetData>
  <mergeCells count="10">
    <mergeCell ref="A76:L76"/>
    <mergeCell ref="A77:L77"/>
    <mergeCell ref="A78:L78"/>
    <mergeCell ref="A66:D66"/>
    <mergeCell ref="F2:H2"/>
    <mergeCell ref="J2:L2"/>
    <mergeCell ref="B2:D2"/>
    <mergeCell ref="B13:D15"/>
    <mergeCell ref="A2:A3"/>
    <mergeCell ref="A65:L65"/>
  </mergeCells>
  <printOptions horizontalCentered="1"/>
  <pageMargins left="0.19685039370078741" right="0.19685039370078741" top="0.62992125984251968" bottom="0.19685039370078741" header="0.19685039370078741" footer="0.19685039370078741"/>
  <pageSetup paperSize="8" scale="59" fitToWidth="0" fitToHeight="0" orientation="portrait" r:id="rId1"/>
  <headerFooter>
    <oddFooter>&amp;L&amp;F
&amp;A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nepieciesams</vt:lpstr>
      <vt:lpstr>nepieciesams!Print_Area</vt:lpstr>
      <vt:lpstr>nepieciesams!Print_Titles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Initra Pavloviča</dc:creator>
  <cp:lastModifiedBy>Initra Pavloviča</cp:lastModifiedBy>
  <cp:lastPrinted>2016-10-20T12:07:22Z</cp:lastPrinted>
  <dcterms:created xsi:type="dcterms:W3CDTF">2016-05-11T04:59:00Z</dcterms:created>
  <dcterms:modified xsi:type="dcterms:W3CDTF">2016-10-20T12:07:28Z</dcterms:modified>
</cp:coreProperties>
</file>